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3.xml" ContentType="application/vnd.openxmlformats-officedocument.spreadsheetml.comments+xml"/>
  <Override PartName="/xl/drawings/drawing48.xml" ContentType="application/vnd.openxmlformats-officedocument.drawing+xml"/>
  <Override PartName="/xl/comments4.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5.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DieseArbeitsmappe" defaultThemeVersion="124226"/>
  <mc:AlternateContent xmlns:mc="http://schemas.openxmlformats.org/markup-compatibility/2006">
    <mc:Choice Requires="x15">
      <x15ac:absPath xmlns:x15ac="http://schemas.microsoft.com/office/spreadsheetml/2010/11/ac" url="L:\06_daten oncobox\darm\P1.1.1 (251203-YYMMDD)\"/>
    </mc:Choice>
  </mc:AlternateContent>
  <xr:revisionPtr revIDLastSave="0" documentId="13_ncr:1_{04207125-4209-4481-8479-C3BCCD6E3221}" xr6:coauthVersionLast="47" xr6:coauthVersionMax="47" xr10:uidLastSave="{00000000-0000-0000-0000-000000000000}"/>
  <workbookProtection workbookAlgorithmName="SHA-512" workbookHashValue="wBeC1STuqrJucKVHFL4gZ+cWVLZl0PzZHyl/GXs8R5sTm4+Ye7nNU5EWdElk9AW+Oy28L/8HjFtSD/oFS7sELA==" workbookSaltValue="H+bbD3Qe30Wl8jYTBrRtDQ==" workbookSpinCount="100000" lockStructure="1"/>
  <bookViews>
    <workbookView xWindow="-30828" yWindow="1032" windowWidth="30936" windowHeight="16776" xr2:uid="{C81F7E07-DBBA-4752-862B-13D71D560F14}"/>
  </bookViews>
  <sheets>
    <sheet name="Inhalt" sheetId="1" r:id="rId1"/>
    <sheet name="Datenfelder" sheetId="95" r:id="rId2"/>
    <sheet name="XML-Struktur" sheetId="3" r:id="rId3"/>
    <sheet name="KB-Verifizierung" sheetId="6" r:id="rId4"/>
    <sheet name="Basisdaten" sheetId="92" r:id="rId5"/>
    <sheet name="Kennzahlenbogen_(KB)" sheetId="108"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 (Psychoonkol. Screeni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Mesorektale Faszie)" sheetId="27" r:id="rId28"/>
    <sheet name="KB-13 (Operative PF Kolon)" sheetId="28" r:id="rId29"/>
    <sheet name="KB-14 (Operative PF Rektum)" sheetId="29" r:id="rId30"/>
    <sheet name="KB-15 (Revisions-OPs Kolon)" sheetId="30" r:id="rId31"/>
    <sheet name="KB-16 (Revisions-OPs Rektum)" sheetId="31" r:id="rId32"/>
    <sheet name="KB-17 (Anastomosenins. Kolon)" sheetId="33" r:id="rId33"/>
    <sheet name="KB-18 (Anastomosenins. Rekt.)" sheetId="34" r:id="rId34"/>
    <sheet name="KB-19 (Mortalität postop.)" sheetId="35" r:id="rId35"/>
    <sheet name="KB-20 (Lokale R0-R.Rektum)" sheetId="37" r:id="rId36"/>
    <sheet name="KB-21 (Stomaanzeichnung)" sheetId="38" r:id="rId37"/>
    <sheet name="KB-22 (Lebermetastasenresek.)" sheetId="39" r:id="rId38"/>
    <sheet name="KB-23 (Adj. Chemo Kolon)" sheetId="41" r:id="rId39"/>
    <sheet name="KB-24 (Kombinat.chemoth)" sheetId="86" r:id="rId40"/>
    <sheet name="KB-25 (Qualität Rektum-P.)" sheetId="43" r:id="rId41"/>
    <sheet name="KB-26 (Befundbericht)" sheetId="80" r:id="rId42"/>
    <sheet name="KB-27 (Lymphknotenuntersg)" sheetId="45" r:id="rId43"/>
    <sheet name="KB-28 - (Beginn adj. Chemoth.)" sheetId="66" r:id="rId44"/>
    <sheet name="Kennzahlenbogen plus" sheetId="78" state="hidden" r:id="rId45"/>
    <sheet name="KB 29 (MTL22-Indikator)" sheetId="102" r:id="rId46"/>
    <sheet name="Matrix-Kolon" sheetId="76" r:id="rId47"/>
    <sheet name="Matrix-Rektum" sheetId="77" r:id="rId48"/>
    <sheet name="Matrix - Verifizierung" sheetId="48" r:id="rId49"/>
    <sheet name="Matrix - Follow-Up-Meldungen" sheetId="49" r:id="rId50"/>
    <sheet name="Matrix - Berechnung Zellen(2)" sheetId="50" state="hidden" r:id="rId51"/>
    <sheet name="Matrix - Berechnung Zellen" sheetId="65" r:id="rId52"/>
    <sheet name="Matrix - KM-Zellen allg." sheetId="51" r:id="rId53"/>
    <sheet name="Matrix - KM-Zellen DFS I" sheetId="52" r:id="rId54"/>
    <sheet name="Matrix - KM-Zellen DFS II" sheetId="53" r:id="rId55"/>
    <sheet name="Matrix - KM-Zellen OAS I" sheetId="54" r:id="rId56"/>
    <sheet name="Appendix - UICC-Stadium" sheetId="55" state="hidden" r:id="rId57"/>
    <sheet name="Matrix - KM-Zellen OAS II" sheetId="56" r:id="rId58"/>
    <sheet name="Kaplan-Meier DFS I" sheetId="57" r:id="rId59"/>
    <sheet name="Kaplan-Meier DFS II" sheetId="58" r:id="rId60"/>
    <sheet name="Kaplan-Meier OAS I" sheetId="59" r:id="rId61"/>
    <sheet name="Kaplan-Meier OAS II" sheetId="60" r:id="rId62"/>
    <sheet name="Appendix - Patientenprofil" sheetId="79" r:id="rId63"/>
    <sheet name="Appendix - Adenokarzinome" sheetId="61" r:id="rId64"/>
    <sheet name="Appendix - Fallzuordnung" sheetId="62" r:id="rId65"/>
    <sheet name="EDIUM" sheetId="94" state="hidden" r:id="rId66"/>
    <sheet name="EDIUM Datenblatt" sheetId="104" state="hidden" r:id="rId67"/>
    <sheet name="Edium Teilnehmerquote" sheetId="103" state="hidden" r:id="rId68"/>
    <sheet name="OBR-Export" sheetId="96" state="hidden" r:id="rId69"/>
    <sheet name="Grafiken" sheetId="63" state="hidden" r:id="rId70"/>
    <sheet name="KN Text" sheetId="64" state="hidden"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xlnm._FilterDatabase" localSheetId="2" hidden="1">'XML-Struktur'!#REF!</definedName>
    <definedName name="_Matrix">[1]Datenfelder!$G$10:$G$226</definedName>
    <definedName name="adt">'[2]ADT-Abgleich'!$B$30</definedName>
    <definedName name="AngabeKKR" localSheetId="62">[3]Datenquelle!$B$50:$B$53</definedName>
    <definedName name="AngabeKKR">[4]Datenquelle!$B$87:$B$91</definedName>
    <definedName name="Bundesland">[3]Datenquelle!$B$20:$B$40</definedName>
    <definedName name="Bundesland2">[3]Datenquelle!$E$19:$W$19</definedName>
    <definedName name="_xlnm.Print_Area" localSheetId="63">'Appendix - Adenokarzinome'!$A$1:$E$41</definedName>
    <definedName name="_xlnm.Print_Area" localSheetId="4">Basisdaten!$A$1:$H$40</definedName>
    <definedName name="_xlnm.Print_Area" localSheetId="65">#REF!</definedName>
    <definedName name="_xlnm.Print_Area" localSheetId="25">#REF!</definedName>
    <definedName name="_xlnm.Print_Area" localSheetId="39">#REF!</definedName>
    <definedName name="_xlnm.Print_Area" localSheetId="41">#REF!</definedName>
    <definedName name="_xlnm.Print_Area" localSheetId="15">#REF!</definedName>
    <definedName name="_xlnm.Print_Area" localSheetId="17">#REF!</definedName>
    <definedName name="_xlnm.Print_Area" localSheetId="20">#REF!</definedName>
    <definedName name="_xlnm.Print_Area" localSheetId="5">'Kennzahlenbogen_(KB)'!$A$1:$P$120</definedName>
    <definedName name="_xlnm.Print_Area" localSheetId="50">'Matrix - Berechnung Zellen(2)'!$B$1:$C$97</definedName>
    <definedName name="_xlnm.Print_Area">#REF!</definedName>
    <definedName name="_xlnm.Print_Titles" localSheetId="65">#REF!</definedName>
    <definedName name="_xlnm.Print_Titles" localSheetId="25">#REF!</definedName>
    <definedName name="_xlnm.Print_Titles" localSheetId="39">#REF!</definedName>
    <definedName name="_xlnm.Print_Titles" localSheetId="41">#REF!</definedName>
    <definedName name="_xlnm.Print_Titles" localSheetId="15">#REF!</definedName>
    <definedName name="_xlnm.Print_Titles" localSheetId="44">'Kennzahlenbogen plus'!$1:$9</definedName>
    <definedName name="_xlnm.Print_Titles" localSheetId="5">'Kennzahlenbogen_(KB)'!$10:$11</definedName>
    <definedName name="_xlnm.Print_Titles" localSheetId="50">'Matrix - Berechnung Zellen(2)'!$15:$15</definedName>
    <definedName name="_xlnm.Print_Titles" localSheetId="49">'Matrix - Follow-Up-Meldungen'!$15:$15</definedName>
    <definedName name="_xlnm.Print_Titles">#REF!</definedName>
    <definedName name="FELD" localSheetId="1">Datenfelder!$B$18:$B$138</definedName>
    <definedName name="FELD">#REF!</definedName>
    <definedName name="Felder" localSheetId="62">[5]Datenfelder!$B$18:$B$138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49">[8]Datenfelder!$B$18:$B$137</definedName>
    <definedName name="Felder">#REF!</definedName>
    <definedName name="Keine_Zusammenarbeit">[4]Datenquelle!$B$88</definedName>
    <definedName name="KrebsregisterZusammenarbeit" localSheetId="4">[9]Datenquelle!$B$88:$B$92</definedName>
    <definedName name="KrebsregisterZusammenarbeit" localSheetId="44">[10]Datenquelle!$B$87:$B$91</definedName>
    <definedName name="KrebsregisterZusammenarbeit" localSheetId="5">[11]Datenquelle!$B$98:$B$102</definedName>
    <definedName name="KrebsregisterZusammenarbeit" localSheetId="46">[12]Datenquelle!$B$87:$B$91</definedName>
    <definedName name="KrebsregisterZusammenarbeit" localSheetId="47">[12]Datenquelle!$B$87:$B$91</definedName>
    <definedName name="KrebsregisterZusammenarbeit">[13]Datenquelle!$B$87:$B$91</definedName>
    <definedName name="myItem" localSheetId="62">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44">OFFSET('Kennzahlenbogen plus'!myItemList,0,0,COUNTA('Kennzahlenbogen plus'!myItemList),1)</definedName>
    <definedName name="myItem" localSheetId="5">OFFSET('Kennzahlenbogen_(KB)'!myItemList,0,0,COUNTA('Kennzahlenbogen_(KB)'!myItemList),1)</definedName>
    <definedName name="myItem" localSheetId="46">OFFSET('Matrix-Kolon'!myItemList,0,0,COUNTA('Matrix-Kolon'!myItemList),1)</definedName>
    <definedName name="myItem" localSheetId="47">OFFSET('Matrix-Rektum'!myItemList,0,0,COUNTA('Matrix-Rektum'!myItemList),1)</definedName>
    <definedName name="myItem">OFFSET(myItemList,0,0,COUNTA(myItemList),1)</definedName>
    <definedName name="myItemList" localSheetId="62">INDEX([14]Datenquelle!$A$49:$S$69,0,MATCH([14]Datenquelle!$F$89,[14]Datenquelle!$A$48:$S$48,0))</definedName>
    <definedName name="myItemList" localSheetId="4">INDEX([9]Datenquelle!$A$60:$S$80,0,MATCH([9]Datenquelle!$D$97,[9]Datenquelle!$A$59:$S$59,0))</definedName>
    <definedName name="myItemList" localSheetId="44">INDEX([10]Datenquelle!$A$59:$S$79,0,MATCH([10]Datenquelle!$D$96,[10]Datenquelle!$A$58:$S$58,0))</definedName>
    <definedName name="myItemList" localSheetId="5">INDEX([11]Datenquelle!$A$70:$S$90,0,MATCH([11]Datenquelle!$D$107,[11]Datenquelle!$A$69:$S$69,0))</definedName>
    <definedName name="myItemList" localSheetId="46">INDEX([12]Datenquelle!$A$59:$S$79,0,MATCH([12]Datenquelle!$D$96,[12]Datenquelle!$A$58:$S$58,0))</definedName>
    <definedName name="myItemList" localSheetId="47">INDEX([12]Datenquelle!$A$59:$S$79,0,MATCH([12]Datenquelle!$D$96,[12]Datenquelle!$A$58:$S$58,0))</definedName>
    <definedName name="myItemList">INDEX([13]Datenquelle!$A$59:$S$79,0,MATCH([13]Datenquelle!$D$96,[13]Datenquelle!$A$58:$S$58,0))</definedName>
    <definedName name="RedZyk" localSheetId="62">[3]Datenbewertung!$B$76:$B$77</definedName>
    <definedName name="RedZyk" localSheetId="65">#REF!</definedName>
    <definedName name="RedZyk" localSheetId="25">#REF!</definedName>
    <definedName name="RedZyk" localSheetId="39">#REF!</definedName>
    <definedName name="RedZyk" localSheetId="41">#REF!</definedName>
    <definedName name="RedZyk" localSheetId="15">#REF!</definedName>
    <definedName name="RedZyk" localSheetId="17">#REF!</definedName>
    <definedName name="RedZyk" localSheetId="20">#REF!</definedName>
    <definedName name="RedZyk">#REF!</definedName>
    <definedName name="Tumordokumentation" localSheetId="62">[3]Datenquelle!$B$2:$B$16</definedName>
    <definedName name="Tumordokumentation" localSheetId="4">[9]Datenquelle!$B$1:$B$50</definedName>
    <definedName name="Tumordokumentation" localSheetId="44">[10]Datenquelle!$B$1:$B$49</definedName>
    <definedName name="Tumordokumentation" localSheetId="5">[11]Datenquelle!$B$1:$B$52</definedName>
    <definedName name="Tumordokumentation" localSheetId="46">[12]Datenquelle!$B$1:$B$49</definedName>
    <definedName name="Tumordokumentation" localSheetId="47">[12]Datenquelle!$B$1:$B$49</definedName>
    <definedName name="Tumordokumentation">[13]Datenquelle!$B$1:$B$49</definedName>
    <definedName name="Universitätsstatus">[3]Datenquelle!$B$45:$B$46</definedName>
    <definedName name="wsDatabase" localSheetId="53">'Matrix - KM-Zellen DFS I'!$F$70:$G$81</definedName>
    <definedName name="Z_4E1C455B_12B1_4412_865D_AAA8CB898B14_.wvu.Cols" localSheetId="63" hidden="1">'Appendix - Adenokarzinome'!$E:$E</definedName>
    <definedName name="Z_4E1C455B_12B1_4412_865D_AAA8CB898B14_.wvu.Cols" localSheetId="1" hidden="1">Datenfelder!#REF!</definedName>
    <definedName name="Z_4E1C455B_12B1_4412_865D_AAA8CB898B14_.wvu.Cols" localSheetId="51" hidden="1">'Matrix - Berechnung Zellen'!$P:$P</definedName>
    <definedName name="Z_4E1C455B_12B1_4412_865D_AAA8CB898B14_.wvu.PrintArea" localSheetId="63" hidden="1">'Appendix - Adenokarzinome'!$A$1:$E$41</definedName>
    <definedName name="Z_4E1C455B_12B1_4412_865D_AAA8CB898B14_.wvu.PrintArea" localSheetId="50" hidden="1">'Matrix - Berechnung Zellen(2)'!$B$1:$C$97</definedName>
    <definedName name="Z_4E1C455B_12B1_4412_865D_AAA8CB898B14_.wvu.PrintTitles" localSheetId="50" hidden="1">'Matrix - Berechnung Zellen(2)'!$15:$15</definedName>
    <definedName name="Z_4E1C455B_12B1_4412_865D_AAA8CB898B14_.wvu.PrintTitles" localSheetId="49" hidden="1">'Matrix - Follow-Up-Meldungen'!$15:$15</definedName>
    <definedName name="Z_4E1C455B_12B1_4412_865D_AAA8CB898B14_.wvu.Rows" localSheetId="0" hidden="1">Inhalt!$80:$95</definedName>
    <definedName name="Z_4E1C455B_12B1_4412_865D_AAA8CB898B14_.wvu.Rows" localSheetId="59" hidden="1">'Kaplan-Meier DFS II'!$16:$16</definedName>
    <definedName name="Z_4E1C455B_12B1_4412_865D_AAA8CB898B14_.wvu.Rows" localSheetId="61" hidden="1">'Kaplan-Meier OAS II'!$16:$16</definedName>
    <definedName name="Z_4E1C455B_12B1_4412_865D_AAA8CB898B14_.wvu.Rows" localSheetId="3" hidden="1">'KB-Verifizierung'!$455:$455</definedName>
    <definedName name="Z_4E1C455B_12B1_4412_865D_AAA8CB898B14_.wvu.Rows" localSheetId="51" hidden="1">'Matrix - Berechnung Zellen'!#REF!,'Matrix - Berechnung Zellen'!#REF!</definedName>
    <definedName name="Z_6425AD40_BB5F_4DDC_B7E5_93EC90B05160_.wvu.Cols" localSheetId="63" hidden="1">'Appendix - Adenokarzinome'!$E:$E</definedName>
    <definedName name="Z_6425AD40_BB5F_4DDC_B7E5_93EC90B05160_.wvu.Cols" localSheetId="1" hidden="1">Datenfelder!#REF!</definedName>
    <definedName name="Z_6425AD40_BB5F_4DDC_B7E5_93EC90B05160_.wvu.Cols" localSheetId="51" hidden="1">'Matrix - Berechnung Zellen'!$P:$P</definedName>
    <definedName name="Z_6425AD40_BB5F_4DDC_B7E5_93EC90B05160_.wvu.PrintArea" localSheetId="63" hidden="1">'Appendix - Adenokarzinome'!$A$1:$E$41</definedName>
    <definedName name="Z_6425AD40_BB5F_4DDC_B7E5_93EC90B05160_.wvu.PrintArea" localSheetId="50" hidden="1">'Matrix - Berechnung Zellen(2)'!$B$1:$C$97</definedName>
    <definedName name="Z_6425AD40_BB5F_4DDC_B7E5_93EC90B05160_.wvu.PrintTitles" localSheetId="50" hidden="1">'Matrix - Berechnung Zellen(2)'!$15:$15</definedName>
    <definedName name="Z_6425AD40_BB5F_4DDC_B7E5_93EC90B05160_.wvu.PrintTitles" localSheetId="49" hidden="1">'Matrix - Follow-Up-Meldungen'!$15:$15</definedName>
    <definedName name="Z_6425AD40_BB5F_4DDC_B7E5_93EC90B05160_.wvu.Rows" localSheetId="0" hidden="1">Inhalt!$80:$95</definedName>
    <definedName name="Z_6425AD40_BB5F_4DDC_B7E5_93EC90B05160_.wvu.Rows" localSheetId="59" hidden="1">'Kaplan-Meier DFS II'!$16:$16</definedName>
    <definedName name="Z_6425AD40_BB5F_4DDC_B7E5_93EC90B05160_.wvu.Rows" localSheetId="61" hidden="1">'Kaplan-Meier OAS II'!$16:$16</definedName>
    <definedName name="Z_6425AD40_BB5F_4DDC_B7E5_93EC90B05160_.wvu.Rows" localSheetId="3" hidden="1">'KB-Verifizierung'!$455:$455</definedName>
    <definedName name="Z_6425AD40_BB5F_4DDC_B7E5_93EC90B05160_.wvu.Rows" localSheetId="51" hidden="1">'Matrix - Berechnung Zellen'!#REF!,'Matrix - Berechnung Zellen'!#REF!</definedName>
    <definedName name="Z_AF106B3B_DB47_4EE6_B02F_A5A2E64FC756_.wvu.Cols" localSheetId="63" hidden="1">'Appendix - Adenokarzinome'!$E:$E</definedName>
    <definedName name="Z_AF106B3B_DB47_4EE6_B02F_A5A2E64FC756_.wvu.Cols" localSheetId="1" hidden="1">Datenfelder!#REF!</definedName>
    <definedName name="Z_AF106B3B_DB47_4EE6_B02F_A5A2E64FC756_.wvu.Cols" localSheetId="51" hidden="1">'Matrix - Berechnung Zellen'!$P:$P</definedName>
    <definedName name="Z_AF106B3B_DB47_4EE6_B02F_A5A2E64FC756_.wvu.PrintArea" localSheetId="63" hidden="1">'Appendix - Adenokarzinome'!$A$1:$E$41</definedName>
    <definedName name="Z_AF106B3B_DB47_4EE6_B02F_A5A2E64FC756_.wvu.PrintArea" localSheetId="50" hidden="1">'Matrix - Berechnung Zellen(2)'!$B$1:$C$97</definedName>
    <definedName name="Z_AF106B3B_DB47_4EE6_B02F_A5A2E64FC756_.wvu.PrintTitles" localSheetId="50" hidden="1">'Matrix - Berechnung Zellen(2)'!$15:$15</definedName>
    <definedName name="Z_AF106B3B_DB47_4EE6_B02F_A5A2E64FC756_.wvu.PrintTitles" localSheetId="49" hidden="1">'Matrix - Follow-Up-Meldungen'!$15:$15</definedName>
    <definedName name="Z_AF106B3B_DB47_4EE6_B02F_A5A2E64FC756_.wvu.Rows" localSheetId="0" hidden="1">Inhalt!$80:$95</definedName>
    <definedName name="Z_AF106B3B_DB47_4EE6_B02F_A5A2E64FC756_.wvu.Rows" localSheetId="59" hidden="1">'Kaplan-Meier DFS II'!$16:$16</definedName>
    <definedName name="Z_AF106B3B_DB47_4EE6_B02F_A5A2E64FC756_.wvu.Rows" localSheetId="61" hidden="1">'Kaplan-Meier OAS II'!$16:$16</definedName>
    <definedName name="Z_AF106B3B_DB47_4EE6_B02F_A5A2E64FC756_.wvu.Rows" localSheetId="3" hidden="1">'KB-Verifizierung'!$455:$455</definedName>
    <definedName name="Z_AF106B3B_DB47_4EE6_B02F_A5A2E64FC756_.wvu.Rows" localSheetId="51" hidden="1">'Matrix - Berechnung Zellen'!#REF!,'Matrix - Berechnung Zellen'!#REF!</definedName>
    <definedName name="Zentrum" localSheetId="4">[9]Datenquelle!$A$100:$A$399</definedName>
    <definedName name="Zentrum" localSheetId="44">[10]Datenquelle!$A$170:$A$461</definedName>
    <definedName name="Zentrum" localSheetId="5">[11]Datenquelle!$A$110:$A$422</definedName>
    <definedName name="Zentrum" localSheetId="46">[12]Datenquelle!$A$170:$A$461</definedName>
    <definedName name="Zentrum" localSheetId="47">[12]Datenquelle!$A$170:$A$461</definedName>
    <definedName name="Zentrum">[13]Datenquelle!$A$99:$A$386</definedName>
    <definedName name="Zentrum1">[15]Inhalt!$A$94:$A$371</definedName>
    <definedName name="ZentrumRegNr" localSheetId="62">[3]Datenquelle!$A$64:$A$160</definedName>
    <definedName name="ZentrumRegNr">[4]Datenquelle!$A$101:$A$206</definedName>
    <definedName name="zentrumsintern___ohne_Krebsregister">[15]Inhalt!$B$82:$B$85</definedName>
  </definedNames>
  <calcPr calcId="191029"/>
  <customWorkbookViews>
    <customWorkbookView name="OnkoZert - Persönliche Ansicht" guid="{4E1C455B-12B1-4412-865D-AAA8CB898B14}" mergeInterval="0" personalView="1" maximized="1" windowWidth="1280" windowHeight="838" tabRatio="822" activeSheetId="4"/>
    <customWorkbookView name="OnkoZert - Sebastian Dieng - Persönliche Ansicht" guid="{AF106B3B-DB47-4EE6-B02F-A5A2E64FC756}" mergeInterval="0" personalView="1" maximized="1" windowWidth="1360" windowHeight="495" tabRatio="822" activeSheetId="1"/>
    <customWorkbookView name="OnkoZert - Alisa Lüll - Persönliche Ansicht" guid="{6425AD40-BB5F-4DDC-B7E5-93EC90B05160}" mergeInterval="0" personalView="1" maximized="1" xWindow="-8" yWindow="-8" windowWidth="1296" windowHeight="1000" tabRatio="822"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 i="108" l="1"/>
  <c r="S16" i="108"/>
  <c r="O17" i="108"/>
  <c r="P15" i="108" s="1"/>
  <c r="O19" i="108"/>
  <c r="O20" i="108"/>
  <c r="O22" i="108"/>
  <c r="O23" i="108"/>
  <c r="P21" i="108" s="1"/>
  <c r="O25" i="108"/>
  <c r="O26" i="108"/>
  <c r="P24" i="108" s="1"/>
  <c r="O28" i="108"/>
  <c r="O29" i="108"/>
  <c r="P27" i="108" s="1"/>
  <c r="O31" i="108"/>
  <c r="O32" i="108"/>
  <c r="P30" i="108" s="1"/>
  <c r="O34" i="108"/>
  <c r="O35" i="108"/>
  <c r="P33" i="108" s="1"/>
  <c r="O38" i="108"/>
  <c r="P36" i="108" s="1"/>
  <c r="P39" i="108"/>
  <c r="S40" i="108"/>
  <c r="O41" i="108"/>
  <c r="P42" i="108"/>
  <c r="O44" i="108"/>
  <c r="O47" i="108"/>
  <c r="P45" i="108" s="1"/>
  <c r="S49" i="108"/>
  <c r="O50" i="108"/>
  <c r="P48" i="108" s="1"/>
  <c r="S52" i="108"/>
  <c r="O51" i="108" s="1"/>
  <c r="P51" i="108" s="1"/>
  <c r="O54" i="108"/>
  <c r="P54" i="108"/>
  <c r="O58" i="108"/>
  <c r="O59" i="108"/>
  <c r="P57" i="108" s="1"/>
  <c r="O61" i="108"/>
  <c r="O62" i="108"/>
  <c r="P60" i="108" s="1"/>
  <c r="O65" i="108"/>
  <c r="P63" i="108" s="1"/>
  <c r="O68" i="108"/>
  <c r="P66" i="108" s="1"/>
  <c r="O70" i="108"/>
  <c r="O71" i="108"/>
  <c r="P69" i="108" s="1"/>
  <c r="O73" i="108"/>
  <c r="O74" i="108"/>
  <c r="P72" i="108" s="1"/>
  <c r="O77" i="108"/>
  <c r="P75" i="108" s="1"/>
  <c r="P78" i="108"/>
  <c r="S79" i="108"/>
  <c r="O80" i="108"/>
  <c r="P81" i="108"/>
  <c r="O84" i="108"/>
  <c r="P84" i="108"/>
  <c r="O89" i="108"/>
  <c r="P87" i="108" s="1"/>
  <c r="P90" i="108"/>
  <c r="O92" i="108"/>
  <c r="O95" i="108"/>
  <c r="P93" i="108" s="1"/>
  <c r="O98" i="108"/>
  <c r="P96" i="108" s="1"/>
  <c r="O101" i="108"/>
  <c r="P99" i="108" s="1"/>
  <c r="O103" i="108"/>
  <c r="O104" i="108"/>
  <c r="P102" i="108" s="1"/>
  <c r="O106" i="108"/>
  <c r="O107" i="108"/>
  <c r="P105" i="108" s="1"/>
  <c r="P18" i="108" l="1"/>
  <c r="B8" i="92" l="1"/>
  <c r="B10" i="92"/>
  <c r="G14" i="92"/>
  <c r="A26" i="92"/>
  <c r="E114" i="108" l="1"/>
  <c r="F113" i="108"/>
  <c r="E113" i="108"/>
  <c r="G112" i="108"/>
  <c r="F112" i="108"/>
  <c r="E111" i="108"/>
  <c r="F110" i="108"/>
  <c r="E110" i="108"/>
  <c r="K8" i="108"/>
  <c r="D8" i="108"/>
  <c r="D6" i="108"/>
  <c r="C9" i="61" l="1"/>
  <c r="C10" i="61"/>
  <c r="B35" i="92" l="1"/>
  <c r="C35" i="92"/>
  <c r="E35" i="92"/>
  <c r="F35" i="92"/>
  <c r="G35" i="92"/>
  <c r="H22" i="94" l="1"/>
  <c r="I18" i="94"/>
  <c r="I22" i="94" s="1"/>
  <c r="X15" i="104"/>
  <c r="W15" i="104"/>
  <c r="V15" i="104"/>
  <c r="U15" i="104"/>
  <c r="S15" i="104"/>
  <c r="R15" i="104"/>
  <c r="Q15" i="104"/>
  <c r="P15" i="104"/>
  <c r="N15" i="104"/>
  <c r="M15" i="104"/>
  <c r="L15" i="104"/>
  <c r="K15" i="104"/>
  <c r="I15" i="104"/>
  <c r="H15" i="104"/>
  <c r="G15" i="104"/>
  <c r="F15" i="104"/>
  <c r="Y14" i="104"/>
  <c r="T14" i="104"/>
  <c r="O14" i="104"/>
  <c r="J14" i="104"/>
  <c r="Y13" i="104"/>
  <c r="T13" i="104"/>
  <c r="O13" i="104"/>
  <c r="J13" i="104"/>
  <c r="Y12" i="104"/>
  <c r="T12" i="104"/>
  <c r="O12" i="104"/>
  <c r="J12" i="104"/>
  <c r="Y11" i="104"/>
  <c r="T11" i="104"/>
  <c r="T15" i="104" s="1"/>
  <c r="O11" i="104"/>
  <c r="J11" i="104"/>
  <c r="J15" i="104" s="1"/>
  <c r="Y15" i="104" l="1"/>
  <c r="I19" i="94"/>
  <c r="H19" i="94"/>
  <c r="O15" i="104"/>
  <c r="G6" i="104"/>
  <c r="G5" i="104"/>
  <c r="I21" i="103"/>
  <c r="H21" i="103"/>
  <c r="G21" i="103"/>
  <c r="F21" i="103"/>
  <c r="J20" i="103"/>
  <c r="J19" i="103"/>
  <c r="J18" i="103"/>
  <c r="J17" i="103"/>
  <c r="J21" i="103" l="1"/>
  <c r="E9" i="102" l="1"/>
  <c r="E8" i="102"/>
  <c r="E9" i="98" l="1"/>
  <c r="E8" i="98"/>
  <c r="G6" i="96" l="1"/>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D9" i="95" l="1"/>
  <c r="D8" i="95"/>
  <c r="I8" i="3"/>
  <c r="E9" i="87" l="1"/>
  <c r="E8" i="87"/>
  <c r="E9" i="89" l="1"/>
  <c r="E8" i="89"/>
  <c r="E9" i="88"/>
  <c r="E8" i="88"/>
  <c r="G6" i="94" l="1"/>
  <c r="G5" i="94"/>
  <c r="K11" i="94" l="1"/>
  <c r="K10" i="94"/>
  <c r="F18" i="94"/>
  <c r="F22" i="94" s="1"/>
  <c r="K25" i="94" l="1"/>
  <c r="K26" i="94"/>
  <c r="K24" i="94"/>
  <c r="J22" i="94"/>
  <c r="J19" i="94"/>
  <c r="K14" i="94"/>
  <c r="K15" i="94"/>
  <c r="K16" i="94"/>
  <c r="K12" i="94"/>
  <c r="G18" i="94"/>
  <c r="F19" i="94"/>
  <c r="K18" i="94" l="1"/>
  <c r="K22" i="94" s="1"/>
  <c r="G19" i="94"/>
  <c r="G22" i="94"/>
  <c r="K19" i="94" l="1"/>
  <c r="E9" i="86" l="1"/>
  <c r="E8" i="86"/>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5"/>
  <c r="E8" i="25"/>
  <c r="E9" i="24"/>
  <c r="E8" i="24"/>
  <c r="E9" i="23"/>
  <c r="E8" i="23"/>
  <c r="E9" i="21"/>
  <c r="E8" i="21"/>
  <c r="E9" i="18"/>
  <c r="E8" i="18"/>
  <c r="E9" i="16"/>
  <c r="E8" i="16"/>
  <c r="E9" i="13"/>
  <c r="E8" i="13"/>
  <c r="E9" i="12"/>
  <c r="E8" i="12"/>
  <c r="E9" i="11"/>
  <c r="E8" i="11"/>
  <c r="E9" i="10"/>
  <c r="E8" i="10"/>
  <c r="E7" i="9"/>
  <c r="E6" i="9"/>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595669B8-273C-4A4F-90F6-DAED944FEC7E}">
      <text>
        <r>
          <rPr>
            <sz val="9"/>
            <color indexed="81"/>
            <rFont val="Arial"/>
            <family val="2"/>
          </rPr>
          <t>Institutskennzeichen für die Abrechung mit den Trägern der Sozialversicherung (9-Stellige Ziffernfolge: 77XXXXXXX)</t>
        </r>
      </text>
    </comment>
    <comment ref="G12" authorId="0" shapeId="0" xr:uid="{00000000-0006-0000-0400-000004000000}">
      <text>
        <r>
          <rPr>
            <sz val="9"/>
            <color indexed="81"/>
            <rFont val="Arial"/>
            <family val="2"/>
          </rPr>
          <t>tt.mm.jjjj
Übertrag in weitere Tabellenblätter erfolgt automatisch.</t>
        </r>
      </text>
    </comment>
    <comment ref="B14" authorId="0" shapeId="0" xr:uid="{00000000-0006-0000-0400-000003000000}">
      <text>
        <r>
          <rPr>
            <sz val="9"/>
            <color indexed="81"/>
            <rFont val="Arial"/>
            <family val="2"/>
          </rPr>
          <t>Vom Institut für das Entgeltsystem im Krankenhaus (InEK) vergebenen 
Identifizierungsmerkmal (9-Stellige Ziffernfolge: 26XXXXXXX)</t>
        </r>
      </text>
    </comment>
    <comment ref="G14" authorId="0" shapeId="0" xr:uid="{00000000-0006-0000-0400-000005000000}">
      <text>
        <r>
          <rPr>
            <sz val="9"/>
            <color indexed="81"/>
            <rFont val="Arial"/>
            <family val="2"/>
          </rPr>
          <t>Auswahl erfolgt über Reg.-Nr.</t>
        </r>
      </text>
    </comment>
    <comment ref="B16" authorId="0" shapeId="0" xr:uid="{758EDE87-212C-43A6-9075-CF11295DF002}">
      <text>
        <r>
          <rPr>
            <sz val="9"/>
            <color indexed="81"/>
            <rFont val="Arial"/>
            <family val="2"/>
          </rPr>
          <t>Name, Vorname</t>
        </r>
      </text>
    </comment>
    <comment ref="E25" authorId="0" shapeId="0" xr:uid="{00000000-0006-0000-0400-000006000000}">
      <text>
        <r>
          <rPr>
            <sz val="9"/>
            <color indexed="81"/>
            <rFont val="Arial"/>
            <family val="2"/>
          </rPr>
          <t>Subjektive Bewertung der Zusammenarbeit hinsichtlich Darlegung der Zertifizierungsdaten und Rückmeldung der Follow-Up-Daten.</t>
        </r>
      </text>
    </comment>
    <comment ref="A28"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2" authorId="0" shapeId="0" xr:uid="{00000000-0006-0000-0400-000008000000}">
      <text>
        <r>
          <rPr>
            <sz val="9"/>
            <color indexed="81"/>
            <rFont val="Arial"/>
            <family val="2"/>
          </rPr>
          <t>EB = Erhebungsbogen
KB = Kennzahlenbogen</t>
        </r>
      </text>
    </comment>
    <comment ref="A35" authorId="0" shapeId="0" xr:uid="{00000000-0006-0000-0400-000009000000}">
      <text>
        <r>
          <rPr>
            <sz val="9"/>
            <color indexed="81"/>
            <rFont val="Arial"/>
            <family val="2"/>
          </rPr>
          <t>Primärfälle  = Kolon + Rektum</t>
        </r>
      </text>
    </comment>
    <comment ref="B35" authorId="0" shapeId="0" xr:uid="{00000000-0006-0000-0400-00000A000000}">
      <text>
        <r>
          <rPr>
            <sz val="9"/>
            <color indexed="81"/>
            <rFont val="Arial"/>
            <family val="2"/>
          </rPr>
          <t>Nenner KN: 18, 21
Teil von Nenner KN: 3</t>
        </r>
      </text>
    </comment>
    <comment ref="E35" authorId="0" shapeId="0" xr:uid="{00000000-0006-0000-0400-00000B000000}">
      <text>
        <r>
          <rPr>
            <sz val="9"/>
            <color indexed="81"/>
            <rFont val="Arial"/>
            <family val="2"/>
          </rPr>
          <t>Teil von Nenner KN: 3</t>
        </r>
      </text>
    </comment>
    <comment ref="H35" authorId="0" shapeId="0" xr:uid="{00000000-0006-0000-0400-00000C000000}">
      <text>
        <r>
          <rPr>
            <sz val="9"/>
            <color indexed="81"/>
            <rFont val="Arial"/>
            <family val="2"/>
          </rPr>
          <t>Nenner KN: 6, 7
Teil von Nenner KN: 4, 5</t>
        </r>
      </text>
    </comment>
    <comment ref="B36" authorId="0" shapeId="0" xr:uid="{00000000-0006-0000-0400-00000D000000}">
      <text>
        <r>
          <rPr>
            <sz val="9"/>
            <color indexed="81"/>
            <rFont val="Arial"/>
            <family val="2"/>
          </rPr>
          <t>Nenner KN: 16
Teil von KN: 14</t>
        </r>
      </text>
    </comment>
    <comment ref="B37" authorId="0" shapeId="0" xr:uid="{00000000-0006-0000-0400-00000E000000}">
      <text>
        <r>
          <rPr>
            <sz val="9"/>
            <color indexed="81"/>
            <rFont val="Arial"/>
            <family val="2"/>
          </rPr>
          <t>Nenner KN: 17, 22
Teil von KN: 15</t>
        </r>
      </text>
    </comment>
    <comment ref="C37"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OnkoZert - Florina Dudu</author>
  </authors>
  <commentList>
    <comment ref="D6" authorId="0" shapeId="0" xr:uid="{274CE44B-939B-40FB-9BA0-2D393D5266D6}">
      <text>
        <r>
          <rPr>
            <sz val="9"/>
            <color indexed="81"/>
            <rFont val="Arial"/>
            <family val="2"/>
          </rPr>
          <t>Übertrag erfolgt aus Tabellenblatt Basisdaten</t>
        </r>
      </text>
    </comment>
    <comment ref="D8" authorId="0" shapeId="0" xr:uid="{8D2ACFDF-FF61-46BF-9C7F-871B9D8B7E22}">
      <text>
        <r>
          <rPr>
            <sz val="9"/>
            <color indexed="81"/>
            <rFont val="Arial"/>
            <family val="2"/>
          </rPr>
          <t>Übertrag erfolgt aus Tabellenblatt Basisdaten</t>
        </r>
      </text>
    </comment>
    <comment ref="K8" authorId="0" shapeId="0" xr:uid="{529633C7-9C8E-4ADA-94FE-E1BAB6CB2C1C}">
      <text>
        <r>
          <rPr>
            <sz val="9"/>
            <color indexed="81"/>
            <rFont val="Arial"/>
            <family val="2"/>
          </rPr>
          <t>Übertrag erfolgt aus Tabellenblatt Basisdaten</t>
        </r>
      </text>
    </comment>
    <comment ref="A10" authorId="0" shapeId="0" xr:uid="{C015BD65-2946-4445-9FED-34009C35A2DE}">
      <text>
        <r>
          <rPr>
            <sz val="9"/>
            <color indexed="81"/>
            <rFont val="Arial"/>
            <family val="2"/>
          </rPr>
          <t>KN = Kennzahl</t>
        </r>
      </text>
    </comment>
    <comment ref="B10" authorId="0" shapeId="0" xr:uid="{50C08F26-D3ED-4E14-9808-64169BD6A4C6}">
      <text>
        <r>
          <rPr>
            <sz val="9"/>
            <color indexed="81"/>
            <rFont val="Arial"/>
            <family val="2"/>
          </rPr>
          <t>EB = Erhebungbogen 
LL = Leitlinie (www.leitlinienprogramm-onkologie.de)</t>
        </r>
      </text>
    </comment>
    <comment ref="N10" authorId="0" shapeId="0" xr:uid="{E6124A87-3C85-443D-AF06-A6FA49AD21F6}">
      <text>
        <r>
          <rPr>
            <sz val="9"/>
            <color indexed="81"/>
            <rFont val="Arial"/>
            <family val="2"/>
          </rPr>
          <t>Bitte zuerst graue Felder Ist-Werte ausfüllen.</t>
        </r>
      </text>
    </comment>
    <comment ref="Q11" authorId="0" shapeId="0" xr:uid="{617DE4FB-E866-4B0D-B093-4F16CE0EA3BE}">
      <text>
        <r>
          <rPr>
            <sz val="9"/>
            <color indexed="81"/>
            <rFont val="Arial"/>
            <family val="2"/>
          </rPr>
          <t>Wenn Zelle grau, bitte Begründung angeben.</t>
        </r>
      </text>
    </comment>
    <comment ref="O19" authorId="1" shapeId="0" xr:uid="{F0DC0968-D1E3-450D-B810-36F13E3937DC}">
      <text>
        <r>
          <rPr>
            <sz val="9"/>
            <color indexed="81"/>
            <rFont val="Arial"/>
            <family val="2"/>
          </rPr>
          <t>Übertrag erfolgt aus Anzahl KN 1</t>
        </r>
      </text>
    </comment>
    <comment ref="O22" authorId="0" shapeId="0" xr:uid="{F5FBE4B4-1ADB-4C0A-9175-8284CEB48304}">
      <text>
        <r>
          <rPr>
            <sz val="9"/>
            <color indexed="81"/>
            <rFont val="Arial"/>
            <family val="2"/>
          </rPr>
          <t>Übertrag erfolgt aus Tabellenblatt Basisdaten 
operative und endoskop. Primärfälle 
Zellen B33 bis E33</t>
        </r>
      </text>
    </comment>
    <comment ref="C24" authorId="2" shapeId="0" xr:uid="{24C6CF99-E6D2-423D-9F08-ED86208EF2AA}">
      <text>
        <r>
          <rPr>
            <sz val="9"/>
            <color indexed="81"/>
            <rFont val="Arial"/>
            <family val="2"/>
          </rPr>
          <t>Screeninginstrumente können der S3 Leitlinie Psychoonkologische Diagnostik, Beratung und Behandlung von erwachsenen Krebspat. entnommen werden</t>
        </r>
      </text>
    </comment>
    <comment ref="F24" authorId="2" shapeId="0" xr:uid="{7DC35AAA-C18E-4FE6-A030-2604995CD076}">
      <text>
        <r>
          <rPr>
            <sz val="9"/>
            <color indexed="81"/>
            <rFont val="Arial"/>
            <family val="2"/>
          </rPr>
          <t>Distress-Screening beinhaltet die Anwendung eines validen Distressinstruments (analog zur S3 Leitlinie Psychoonkologische Diagnostik, Beratung und Behandlung von erwachsenen Krebspat.)</t>
        </r>
      </text>
    </comment>
    <comment ref="O25" authorId="0" shapeId="0" xr:uid="{CBC0669D-30A2-4AB0-8ADE-334D11997BB9}">
      <text>
        <r>
          <rPr>
            <sz val="9"/>
            <color indexed="81"/>
            <rFont val="Arial"/>
            <family val="2"/>
          </rPr>
          <t>Übertrag erfolgt aus Tabellenblatt Basisdaten 
Primärfälle gesamt
Zelle H33 + Anzahl Kennzahl 1</t>
        </r>
      </text>
    </comment>
    <comment ref="O28" authorId="0" shapeId="0" xr:uid="{5C7023EC-818F-49A6-9637-061C94B2D2F2}">
      <text>
        <r>
          <rPr>
            <sz val="9"/>
            <color indexed="81"/>
            <rFont val="Arial"/>
            <family val="2"/>
          </rPr>
          <t>Übertrag erfolgt aus Tabellenblatt Basisdaten 
Primärfälle gesamt
Zelle H33 + Anzahl Kennzahl 1</t>
        </r>
      </text>
    </comment>
    <comment ref="O30" authorId="0" shapeId="0" xr:uid="{03E1B3A5-E2F7-469C-9633-84E872DF7BCC}">
      <text>
        <r>
          <rPr>
            <sz val="9"/>
            <color indexed="81"/>
            <rFont val="Arial"/>
            <family val="2"/>
          </rPr>
          <t>Der Zähler ist keine Teilmenge des Nenners.</t>
        </r>
      </text>
    </comment>
    <comment ref="O31" authorId="0" shapeId="0" xr:uid="{41337BB9-C9D1-4DEA-AD3B-DA515FF35966}">
      <text>
        <r>
          <rPr>
            <sz val="9"/>
            <color indexed="81"/>
            <rFont val="Arial"/>
            <family val="2"/>
          </rPr>
          <t>Übertrag erfolgt aus Tabellenblatt Basisdaten 
Primärfälle gesamt
Zelle H33</t>
        </r>
      </text>
    </comment>
    <comment ref="O34" authorId="0" shapeId="0" xr:uid="{0B922C76-6598-41CA-9A65-328C01D1BE9C}">
      <text>
        <r>
          <rPr>
            <sz val="9"/>
            <color indexed="81"/>
            <rFont val="Arial"/>
            <family val="2"/>
          </rPr>
          <t>Übertrag erfolgt aus Tabellenblatt Basisdaten 
Primärfälle gesamt
Zelle H33</t>
        </r>
      </text>
    </comment>
    <comment ref="F39" authorId="2" shapeId="0" xr:uid="{FE0911CF-6E5E-4ED6-BF6A-DC16A4E1801F}">
      <text>
        <r>
          <rPr>
            <sz val="9"/>
            <color indexed="81"/>
            <rFont val="Arial"/>
            <family val="2"/>
          </rPr>
          <t>MSI-Analyse bei unklarer/ unplausibler Immunhistochemie</t>
        </r>
      </text>
    </comment>
    <comment ref="O46" authorId="0" shapeId="0" xr:uid="{ECC1976D-96E6-4BFA-8D70-CCB0D43D728C}">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49" authorId="0" shapeId="0" xr:uid="{F2885F3A-89A4-4E9D-8117-99A418DAEF70}">
      <text>
        <r>
          <rPr>
            <sz val="9"/>
            <color indexed="81"/>
            <rFont val="Arial"/>
            <family val="2"/>
          </rPr>
          <t>Ohne Notfälle</t>
        </r>
      </text>
    </comment>
    <comment ref="O51" authorId="0" shapeId="0" xr:uid="{87F2FFD5-C3D6-4390-94AF-136A1421F04D}">
      <text>
        <r>
          <rPr>
            <sz val="9"/>
            <color indexed="81"/>
            <rFont val="Arial"/>
            <family val="2"/>
          </rPr>
          <t>Übertrag erfolgt aus Tabellenblatt Basisdaten 
operative Primärfälle Kolon
Zellen B34 und D34</t>
        </r>
      </text>
    </comment>
    <comment ref="O54" authorId="0" shapeId="0" xr:uid="{BB05CF23-F3BF-487F-AFEF-7D1BF1B0CC0E}">
      <text>
        <r>
          <rPr>
            <sz val="9"/>
            <color indexed="81"/>
            <rFont val="Arial"/>
            <family val="2"/>
          </rPr>
          <t>Übertrag erfolgt aus Tabellenblatt Basisdaten 
operative Primärfälle Rektum
Zellen B35 bis D35</t>
        </r>
      </text>
    </comment>
    <comment ref="O58" authorId="0" shapeId="0" xr:uid="{FE282BF5-3AA9-4112-B946-0E43A270531C}">
      <text>
        <r>
          <rPr>
            <sz val="9"/>
            <color indexed="81"/>
            <rFont val="Arial"/>
            <family val="2"/>
          </rPr>
          <t>Übertrag erfolgt aus Tabellenblatt Basisdaten 
elektive Kolon-Eingriffe
Zelle B34</t>
        </r>
      </text>
    </comment>
    <comment ref="O61" authorId="0" shapeId="0" xr:uid="{7D917A39-4F88-4376-8067-84AB3F3D6AD7}">
      <text>
        <r>
          <rPr>
            <sz val="9"/>
            <color indexed="81"/>
            <rFont val="Arial"/>
            <family val="2"/>
          </rPr>
          <t>Übertrag erfolgt aus Tabellenblatt Basisdaten 
elektive Rektum-Eingriffe
Zelle B35</t>
        </r>
      </text>
    </comment>
    <comment ref="O70" authorId="0" shapeId="0" xr:uid="{66861A65-7DEE-4F80-818A-51A73F43B52C}">
      <text>
        <r>
          <rPr>
            <sz val="9"/>
            <color indexed="81"/>
            <rFont val="Arial"/>
            <family val="2"/>
          </rPr>
          <t>Übertrag erfolgt aus Tabellenblatt Basisdaten 
elektiv operierte Pat.
Zelle B33</t>
        </r>
      </text>
    </comment>
    <comment ref="O73" authorId="0" shapeId="0" xr:uid="{85E2C7A2-46EE-403D-923C-8F3B73CEF035}">
      <text>
        <r>
          <rPr>
            <sz val="9"/>
            <color indexed="81"/>
            <rFont val="Arial"/>
            <family val="2"/>
          </rPr>
          <t>Übertrag erfolgt aus Tabellenblatt Basisdaten 
elektiv operative Rektum-Eingriffe 
Zelle B35</t>
        </r>
      </text>
    </comment>
    <comment ref="O75" authorId="0" shapeId="0" xr:uid="{043FC60F-7ACE-4113-A3E5-757524715B9D}">
      <text>
        <r>
          <rPr>
            <sz val="9"/>
            <color indexed="81"/>
            <rFont val="Arial"/>
            <family val="2"/>
          </rPr>
          <t>Vorhersehbare Stomaanlage</t>
        </r>
      </text>
    </comment>
    <comment ref="O84" authorId="1" shapeId="0" xr:uid="{71A5CD71-DB60-4EDC-B365-46997AAC09EE}">
      <text>
        <r>
          <rPr>
            <sz val="9"/>
            <color indexed="81"/>
            <rFont val="Arial"/>
            <family val="2"/>
          </rPr>
          <t>Übertrag erfolgt aus Zähler KN 23a minus Anzahl KN 23b</t>
        </r>
      </text>
    </comment>
    <comment ref="O103" authorId="0" shapeId="0" xr:uid="{42D50B13-08B1-4993-B369-BC1A361F3D7D}">
      <text>
        <r>
          <rPr>
            <sz val="9"/>
            <color indexed="81"/>
            <rFont val="Arial"/>
            <family val="2"/>
          </rPr>
          <t>Übertrag erfolgt aus Zähler KN 24</t>
        </r>
      </text>
    </comment>
    <comment ref="O106" authorId="1" shapeId="0" xr:uid="{43A98CFD-3C28-40D1-9972-A2F05690CADB}">
      <text>
        <r>
          <rPr>
            <sz val="9"/>
            <color indexed="81"/>
            <rFont val="Arial"/>
            <family val="2"/>
          </rPr>
          <t>Übertrag erfolgt aus Tabellenblatt Basisdaten elektiv operierte Pat. Zelle B33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<sst xmlns="http://schemas.openxmlformats.org/spreadsheetml/2006/main" count="8407" uniqueCount="3779">
  <si>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</si>
  <si>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</si>
  <si>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</si>
  <si>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</si>
  <si>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</si>
  <si>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</si>
  <si>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</si>
  <si>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</si>
  <si>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</si>
  <si>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</si>
  <si>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</si>
  <si>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</si>
  <si>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</si>
  <si>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</si>
  <si>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</si>
  <si>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</si>
  <si>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</si>
  <si>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</si>
  <si>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</si>
  <si>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</si>
  <si>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</si>
  <si>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</si>
  <si>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</si>
  <si>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</si>
  <si>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</si>
  <si>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</si>
  <si>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</si>
  <si>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</si>
  <si>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</si>
  <si>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</si>
  <si>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 xml:space="preserve"> </t>
  </si>
  <si>
    <t>Alle Primärfälle</t>
  </si>
  <si>
    <t>Ausprägungen</t>
  </si>
  <si>
    <t>Ausprägung</t>
  </si>
  <si>
    <t>pT</t>
  </si>
  <si>
    <t>pN</t>
  </si>
  <si>
    <t>Grading</t>
  </si>
  <si>
    <t>PatientID</t>
  </si>
  <si>
    <t>selbsterklärend.</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</si>
  <si>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</si>
  <si>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</si>
  <si>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</si>
  <si>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</si>
  <si>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</si>
  <si>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</si>
  <si>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</si>
  <si>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</si>
  <si>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</si>
  <si>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</si>
  <si>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</si>
  <si>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</si>
  <si>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</si>
  <si>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</si>
  <si>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</si>
  <si>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</si>
  <si>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</si>
  <si>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</si>
  <si>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</si>
  <si>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</si>
  <si>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</si>
  <si>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</si>
  <si>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</si>
  <si>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</si>
  <si>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</si>
  <si>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</si>
  <si>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</si>
  <si>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</si>
  <si>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</si>
  <si>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</si>
  <si>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</si>
  <si>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</si>
  <si>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A2 Stammdaten -  Geburtsdatum Tag</t>
  </si>
  <si>
    <t>A3 Stammdaten - Geburtsdatum Monat</t>
  </si>
  <si>
    <t>A4 Stammdaten - Geburtsdatum Jahr</t>
  </si>
  <si>
    <t>A5 Stammdaten - Geschlecht</t>
  </si>
  <si>
    <t>A2
dd</t>
  </si>
  <si>
    <t>A3
mm</t>
  </si>
  <si>
    <t xml:space="preserve">A4
yyyy </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</si>
  <si>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</si>
  <si>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</si>
  <si>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</si>
  <si>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</si>
  <si>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</si>
  <si>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</si>
  <si>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</si>
  <si>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</si>
  <si>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</si>
  <si>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</si>
  <si>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</si>
  <si>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</si>
  <si>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</si>
  <si>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</si>
  <si>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</si>
  <si>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</si>
  <si>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</si>
  <si>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</si>
  <si>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</si>
  <si>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</si>
  <si>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</si>
  <si>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</si>
  <si>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</si>
  <si>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</si>
  <si>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</si>
  <si>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</si>
  <si>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</si>
  <si>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</si>
  <si>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</si>
  <si>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</si>
  <si>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</si>
  <si>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</si>
  <si>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</si>
  <si>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</si>
  <si>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</si>
  <si>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</si>
  <si>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</si>
  <si>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</si>
  <si>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</si>
  <si>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</si>
  <si>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</si>
  <si>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</si>
  <si>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</si>
  <si>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</si>
  <si>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</si>
  <si>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</si>
  <si>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</si>
  <si>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</si>
  <si>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</si>
  <si>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</si>
  <si>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K6
yyyy-mm-dd</t>
  </si>
  <si>
    <t>K7
yyyy-mm-dd</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</si>
  <si>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</si>
  <si>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</si>
  <si>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</si>
  <si>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</si>
  <si>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</si>
  <si>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</si>
  <si>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</si>
  <si>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</si>
  <si>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</si>
  <si>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</si>
  <si>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L6
yyyy-mm-dd</t>
  </si>
  <si>
    <t>L7 Postoperative Strahlentherapie - Ende</t>
  </si>
  <si>
    <t>L7
yyyy-mm-dd</t>
  </si>
  <si>
    <t>L8 Postoperative Strahlentherapie - Grund der Beendigung der Strahlentherapie</t>
  </si>
  <si>
    <t>M1
0 = nein
1 = ja</t>
  </si>
  <si>
    <t>M1</t>
  </si>
  <si>
    <t>M2
yyyy-mm-dd</t>
  </si>
  <si>
    <t xml:space="preserve">M3
N = neoadjuvant </t>
  </si>
  <si>
    <t>M4
K = Kurativ | P = Palliativ</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</si>
  <si>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</si>
  <si>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</si>
  <si>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</si>
  <si>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N1 Postoperative Chemotherapie - Empfehlung ja / nein</t>
  </si>
  <si>
    <t>N1
0 = nein
1 = ja</t>
  </si>
  <si>
    <t>N2
yyyy-mm-dd</t>
  </si>
  <si>
    <t xml:space="preserve">N3
A = adjuvant </t>
  </si>
  <si>
    <t>N4
K = Kurativ | P = Palliativ</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</si>
  <si>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</si>
  <si>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</si>
  <si>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</si>
  <si>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</si>
  <si>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O1
0 = nein
1 = ja</t>
  </si>
  <si>
    <t>O1 Sonstige Therapie - Best Supportive Care</t>
  </si>
  <si>
    <t>P1
yyyy-mm-dd</t>
  </si>
  <si>
    <t>P2 Prozess - Studientyp interventionell / nicht interventionell</t>
  </si>
  <si>
    <t>P3 Prozess - Psychoonkologische Betreuung</t>
  </si>
  <si>
    <t>P3
0 = Psychoonkologische Betreuung nicht erhalten
1 = Psychoonkologische Betreuung erhalten</t>
  </si>
  <si>
    <t>P5 Prozess - Beratung Sozialdienst</t>
  </si>
  <si>
    <t>P6 Prozess - Genetische Beratung empfohlen</t>
  </si>
  <si>
    <t>P6
0 = Empfehlung nicht ausgesprochen
1 = Empfehlung ausgesprochen</t>
  </si>
  <si>
    <t>P7 Prozess - Genetische Beratung erhalten</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</si>
  <si>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</si>
  <si>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</si>
  <si>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</si>
  <si>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</si>
  <si>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</si>
  <si>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</si>
  <si>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</si>
  <si>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</si>
  <si>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</si>
  <si>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</si>
  <si>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</si>
  <si>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</si>
  <si>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</si>
  <si>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</si>
  <si>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</si>
  <si>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</si>
  <si>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</si>
  <si>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</si>
  <si>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</si>
  <si>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</si>
  <si>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</si>
  <si>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</si>
  <si>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</si>
  <si>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</si>
  <si>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</si>
  <si>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</si>
  <si>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</si>
  <si>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</si>
  <si>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</si>
  <si>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</si>
  <si>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</si>
  <si>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</si>
  <si>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</si>
  <si>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</si>
  <si>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</si>
  <si>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</si>
  <si>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</si>
  <si>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</si>
  <si>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</si>
  <si>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</si>
  <si>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</si>
  <si>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</si>
  <si>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</si>
  <si>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</si>
  <si>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</si>
  <si>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</si>
  <si>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</si>
  <si>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</si>
  <si>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</si>
  <si>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</si>
  <si>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</si>
  <si>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</si>
  <si>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</si>
  <si>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</si>
  <si>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</si>
  <si>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</si>
  <si>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</si>
  <si>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</si>
  <si>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</si>
  <si>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</si>
  <si>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</si>
  <si>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</si>
  <si>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</si>
  <si>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</si>
  <si>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</si>
  <si>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</si>
  <si>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</si>
  <si>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</si>
  <si>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</si>
  <si>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</si>
  <si>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</si>
  <si>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</si>
  <si>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</si>
  <si>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</si>
  <si>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</si>
  <si>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</si>
  <si>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</si>
  <si>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</si>
  <si>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</si>
  <si>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</si>
  <si>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</si>
  <si>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</si>
  <si>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</si>
  <si>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</si>
  <si>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</si>
  <si>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</si>
  <si>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</si>
  <si>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</si>
  <si>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</si>
  <si>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</si>
  <si>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</si>
  <si>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</si>
  <si>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</si>
  <si>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</si>
  <si>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</si>
  <si>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</si>
  <si>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</si>
  <si>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</si>
  <si>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</si>
  <si>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</si>
  <si>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</si>
  <si>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Kategorie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</si>
  <si>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</si>
  <si>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</si>
  <si>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</si>
  <si>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</si>
  <si>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</si>
  <si>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</si>
  <si>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</si>
  <si>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</si>
  <si>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</si>
  <si>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</si>
  <si>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</si>
  <si>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</si>
  <si>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</si>
  <si>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</si>
  <si>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</si>
  <si>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</si>
  <si>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</si>
  <si>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</si>
  <si>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</si>
  <si>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</si>
  <si>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</si>
  <si>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</si>
  <si>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</si>
  <si>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</si>
  <si>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</si>
  <si>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</si>
  <si>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</si>
  <si>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</si>
  <si>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</si>
  <si>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</si>
  <si>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</si>
  <si>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</si>
  <si>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</si>
  <si>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</si>
  <si>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</si>
  <si>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</si>
  <si>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</si>
  <si>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</si>
  <si>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</si>
  <si>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</si>
  <si>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</si>
  <si>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</si>
  <si>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</si>
  <si>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</si>
  <si>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</si>
  <si>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</si>
  <si>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</si>
  <si>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</si>
  <si>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</si>
  <si>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</si>
  <si>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</si>
  <si>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</si>
  <si>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</si>
  <si>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</si>
  <si>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</si>
  <si>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</si>
  <si>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</si>
  <si>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</si>
  <si>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</si>
  <si>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</si>
  <si>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</si>
  <si>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0 | 1 | 9</t>
  </si>
  <si>
    <t>Fehlende Angabe zu relevanter Krebsvorerkrankung</t>
  </si>
  <si>
    <t>yyyy</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</si>
  <si>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</si>
  <si>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</si>
  <si>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</si>
  <si>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</si>
  <si>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</si>
  <si>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</si>
  <si>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</si>
  <si>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</si>
  <si>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</si>
  <si>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</si>
  <si>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</si>
  <si>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</si>
  <si>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</si>
  <si>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</si>
  <si>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</si>
  <si>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</si>
  <si>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</si>
  <si>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</si>
  <si>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</si>
  <si>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</si>
  <si>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</si>
  <si>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</si>
  <si>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</si>
  <si>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</si>
  <si>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</si>
  <si>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&gt; 2011-11-11</t>
  </si>
  <si>
    <t>2011-11-11</t>
  </si>
  <si>
    <t>D6 Diagnose – Kolon oder Rektum</t>
  </si>
  <si>
    <t>C20 | C209 | C2091| C2092| C2093</t>
  </si>
  <si>
    <t>= C18*</t>
  </si>
  <si>
    <t>≥ 2013-01-01</t>
  </si>
  <si>
    <t>MX</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</si>
  <si>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</si>
  <si>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</si>
  <si>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</si>
  <si>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</si>
  <si>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</si>
  <si>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</si>
  <si>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</si>
  <si>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</si>
  <si>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</si>
  <si>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</si>
  <si>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</si>
  <si>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</si>
  <si>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</si>
  <si>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</si>
  <si>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</si>
  <si>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</si>
  <si>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</si>
  <si>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</si>
  <si>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</si>
  <si>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</si>
  <si>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</si>
  <si>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</si>
  <si>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</si>
  <si>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</si>
  <si>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</si>
  <si>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</si>
  <si>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</si>
  <si>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</si>
  <si>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</si>
  <si>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</si>
  <si>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</si>
  <si>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</si>
  <si>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</si>
  <si>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</si>
  <si>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</si>
  <si>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</si>
  <si>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</si>
  <si>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</si>
  <si>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</si>
  <si>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</si>
  <si>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</si>
  <si>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</si>
  <si>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</si>
  <si>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</si>
  <si>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</si>
  <si>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</si>
  <si>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</si>
  <si>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</si>
  <si>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</si>
  <si>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</si>
  <si>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</si>
  <si>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</si>
  <si>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</si>
  <si>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</si>
  <si>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</si>
  <si>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</si>
  <si>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</si>
  <si>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</si>
  <si>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</si>
  <si>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</si>
  <si>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</si>
  <si>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</si>
  <si>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</si>
  <si>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</si>
  <si>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</si>
  <si>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</si>
  <si>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</si>
  <si>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</si>
  <si>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</si>
  <si>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</si>
  <si>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</si>
  <si>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</si>
  <si>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</si>
  <si>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</si>
  <si>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</si>
  <si>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</si>
  <si>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</si>
  <si>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</si>
  <si>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</si>
  <si>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</si>
  <si>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</si>
  <si>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</si>
  <si>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</si>
  <si>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</si>
  <si>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</si>
  <si>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</si>
  <si>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</si>
  <si>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</si>
  <si>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</si>
  <si>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</si>
  <si>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</si>
  <si>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</si>
  <si>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</si>
  <si>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</si>
  <si>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</si>
  <si>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</si>
  <si>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</si>
  <si>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</si>
  <si>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</si>
  <si>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</si>
  <si>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</si>
  <si>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</si>
  <si>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</si>
  <si>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</si>
  <si>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</si>
  <si>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</si>
  <si>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</si>
  <si>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</si>
  <si>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</si>
  <si>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</si>
  <si>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</si>
  <si>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</si>
  <si>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</si>
  <si>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</si>
  <si>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</si>
  <si>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</si>
  <si>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</si>
  <si>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</si>
  <si>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</si>
  <si>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</si>
  <si>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</si>
  <si>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</si>
  <si>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</si>
  <si>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</si>
  <si>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</si>
  <si>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</si>
  <si>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</si>
  <si>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</si>
  <si>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</si>
  <si>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</si>
  <si>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</si>
  <si>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</si>
  <si>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</si>
  <si>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</si>
  <si>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</si>
  <si>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</si>
  <si>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</si>
  <si>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</si>
  <si>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</si>
  <si>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</si>
  <si>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</si>
  <si>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</si>
  <si>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</si>
  <si>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</si>
  <si>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</si>
  <si>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</si>
  <si>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</si>
  <si>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</si>
  <si>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</si>
  <si>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</si>
  <si>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</si>
  <si>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</si>
  <si>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</si>
  <si>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</si>
  <si>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</si>
  <si>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</si>
  <si>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</si>
  <si>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</si>
  <si>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</si>
  <si>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</si>
  <si>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</si>
  <si>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</si>
  <si>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</si>
  <si>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</si>
  <si>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</si>
  <si>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</si>
  <si>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</si>
  <si>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</si>
  <si>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</si>
  <si>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</si>
  <si>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</si>
  <si>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</si>
  <si>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</si>
  <si>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</si>
  <si>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</si>
  <si>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</si>
  <si>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</si>
  <si>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</si>
  <si>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</si>
  <si>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</si>
  <si>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</si>
  <si>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</si>
  <si>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</si>
  <si>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</si>
  <si>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</si>
  <si>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</si>
  <si>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</si>
  <si>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</si>
  <si>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</si>
  <si>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</si>
  <si>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</si>
  <si>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</si>
  <si>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</si>
  <si>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</si>
  <si>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</si>
  <si>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</si>
  <si>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</si>
  <si>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</si>
  <si>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</si>
  <si>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</si>
  <si>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</si>
  <si>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</si>
  <si>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</si>
  <si>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</si>
  <si>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</si>
  <si>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</si>
  <si>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</si>
  <si>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</si>
  <si>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</si>
  <si>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</si>
  <si>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</si>
  <si>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</si>
  <si>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</si>
  <si>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</si>
  <si>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</si>
  <si>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</si>
  <si>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</si>
  <si>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</si>
  <si>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</si>
  <si>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</si>
  <si>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</si>
  <si>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</si>
  <si>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</si>
  <si>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</si>
  <si>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</si>
  <si>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</si>
  <si>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</si>
  <si>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</si>
  <si>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</si>
  <si>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</si>
  <si>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</si>
  <si>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</si>
  <si>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</si>
  <si>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</si>
  <si>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</si>
  <si>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</si>
  <si>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</si>
  <si>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</si>
  <si>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</si>
  <si>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</si>
  <si>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</si>
  <si>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</si>
  <si>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</si>
  <si>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</si>
  <si>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</si>
  <si>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</si>
  <si>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</si>
  <si>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</si>
  <si>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</si>
  <si>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</si>
  <si>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</si>
  <si>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</si>
  <si>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</si>
  <si>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</si>
  <si>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</si>
  <si>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</si>
  <si>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</si>
  <si>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</si>
  <si>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</si>
  <si>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</si>
  <si>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</si>
  <si>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</si>
  <si>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</si>
  <si>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</si>
  <si>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</si>
  <si>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</si>
  <si>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</si>
  <si>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</si>
  <si>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</si>
  <si>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</si>
  <si>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</si>
  <si>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</si>
  <si>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</si>
  <si>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</si>
  <si>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</si>
  <si>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</si>
  <si>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</si>
  <si>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</si>
  <si>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</si>
  <si>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</si>
  <si>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</si>
  <si>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</si>
  <si>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</si>
  <si>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</si>
  <si>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</si>
  <si>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</si>
  <si>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</si>
  <si>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</si>
  <si>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Definitionen auf Feldebene</t>
  </si>
  <si>
    <t xml:space="preserve"> ≤ 2010</t>
  </si>
  <si>
    <t>≥ 2012</t>
  </si>
  <si>
    <t xml:space="preserve"> ≤ 2009</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</si>
  <si>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</si>
  <si>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A6
0 = keine Einwilligung
1 = Einwilligung  gegeben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</si>
  <si>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</si>
  <si>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</si>
  <si>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</si>
  <si>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</si>
  <si>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</si>
  <si>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</si>
  <si>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</si>
  <si>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</si>
  <si>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</si>
  <si>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</si>
  <si>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</si>
  <si>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</si>
  <si>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</si>
  <si>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</si>
  <si>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</si>
  <si>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</si>
  <si>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</si>
  <si>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</si>
  <si>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</si>
  <si>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</si>
  <si>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</si>
  <si>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</si>
  <si>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</si>
  <si>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</si>
  <si>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</si>
  <si>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</si>
  <si>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</si>
  <si>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</si>
  <si>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</si>
  <si>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</si>
  <si>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</si>
  <si>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</si>
  <si>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</si>
  <si>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</si>
  <si>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</si>
  <si>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</si>
  <si>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</si>
  <si>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</si>
  <si>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</si>
  <si>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</si>
  <si>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</si>
  <si>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</si>
  <si>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</si>
  <si>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</si>
  <si>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</si>
  <si>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</si>
  <si>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</si>
  <si>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</si>
  <si>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</si>
  <si>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</si>
  <si>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</si>
  <si>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D8
T0 | Tis |  T1 | T2 | T3 | T4  | T4a | T4b | TX
(Suffixe, z.B. T3A oder T1MS1, T1MS2 etc.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</si>
  <si>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</si>
  <si>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</si>
  <si>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</si>
  <si>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</si>
  <si>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</si>
  <si>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Spezifikation</t>
  </si>
  <si>
    <t>Spezifikation für Darmkrebszentren</t>
  </si>
  <si>
    <t>Endoskopischer Primärfall (Kategorisierung erfolgt durch Tumordokusystem)</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</si>
  <si>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</si>
  <si>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</si>
  <si>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</si>
  <si>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</si>
  <si>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</si>
  <si>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</si>
  <si>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</si>
  <si>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</si>
  <si>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</si>
  <si>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</si>
  <si>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</si>
  <si>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</si>
  <si>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</si>
  <si>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</si>
  <si>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</si>
  <si>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</si>
  <si>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</si>
  <si>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</si>
  <si>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</si>
  <si>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</si>
  <si>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</si>
  <si>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</si>
  <si>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</si>
  <si>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</si>
  <si>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</si>
  <si>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</si>
  <si>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</si>
  <si>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</si>
  <si>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</si>
  <si>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</si>
  <si>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</si>
  <si>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</si>
  <si>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</si>
  <si>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</si>
  <si>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</si>
  <si>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</si>
  <si>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</si>
  <si>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</si>
  <si>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</si>
  <si>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</si>
  <si>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</si>
  <si>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</si>
  <si>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</si>
  <si>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</si>
  <si>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</si>
  <si>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</si>
  <si>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</si>
  <si>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</si>
  <si>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</si>
  <si>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</si>
  <si>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</si>
  <si>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</si>
  <si>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x &lt; 60% || x &gt; 95%</t>
  </si>
  <si>
    <t>Y25</t>
  </si>
  <si>
    <t>x &lt; 80% || x &gt; 99%</t>
  </si>
  <si>
    <t>Y26</t>
  </si>
  <si>
    <t>Z25</t>
  </si>
  <si>
    <t>Z26</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</si>
  <si>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</si>
  <si>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</si>
  <si>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</si>
  <si>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</si>
  <si>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</si>
  <si>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</si>
  <si>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</si>
  <si>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</si>
  <si>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</si>
  <si>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</si>
  <si>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</si>
  <si>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</si>
  <si>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</si>
  <si>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</si>
  <si>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</si>
  <si>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</si>
  <si>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</si>
  <si>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</si>
  <si>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</si>
  <si>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</si>
  <si>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</si>
  <si>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</si>
  <si>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</si>
  <si>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</si>
  <si>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</si>
  <si>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</si>
  <si>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</si>
  <si>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</si>
  <si>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</si>
  <si>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</si>
  <si>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</si>
  <si>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</si>
  <si>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</si>
  <si>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</si>
  <si>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</si>
  <si>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</si>
  <si>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</si>
  <si>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</si>
  <si>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</si>
  <si>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</si>
  <si>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</si>
  <si>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</si>
  <si>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</si>
  <si>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</si>
  <si>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</si>
  <si>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</si>
  <si>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</si>
  <si>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</si>
  <si>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</si>
  <si>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</si>
  <si>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</si>
  <si>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</si>
  <si>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</si>
  <si>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</si>
  <si>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</si>
  <si>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</si>
  <si>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</si>
  <si>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</si>
  <si>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</si>
  <si>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</si>
  <si>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</si>
  <si>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</si>
  <si>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</si>
  <si>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</si>
  <si>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</si>
  <si>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</si>
  <si>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</si>
  <si>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</si>
  <si>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</si>
  <si>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</si>
  <si>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</si>
  <si>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</si>
  <si>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</si>
  <si>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</si>
  <si>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</si>
  <si>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</si>
  <si>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</si>
  <si>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</si>
  <si>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</si>
  <si>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</si>
  <si>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</si>
  <si>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</si>
  <si>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</si>
  <si>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</si>
  <si>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</si>
  <si>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</si>
  <si>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</si>
  <si>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</si>
  <si>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</si>
  <si>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</si>
  <si>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</si>
  <si>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</si>
  <si>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</si>
  <si>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</si>
  <si>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</si>
  <si>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</si>
  <si>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</si>
  <si>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</si>
  <si>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</si>
  <si>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</si>
  <si>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</si>
  <si>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</si>
  <si>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</si>
  <si>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</si>
  <si>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</si>
  <si>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</si>
  <si>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</si>
  <si>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</si>
  <si>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</si>
  <si>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</si>
  <si>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</si>
  <si>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</si>
  <si>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</si>
  <si>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</si>
  <si>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</si>
  <si>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</si>
  <si>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</si>
  <si>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</si>
  <si>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</si>
  <si>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</si>
  <si>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</si>
  <si>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</si>
  <si>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</si>
  <si>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</si>
  <si>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</si>
  <si>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</si>
  <si>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</si>
  <si>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</si>
  <si>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</si>
  <si>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</si>
  <si>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</si>
  <si>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</si>
  <si>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</si>
  <si>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</si>
  <si>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</si>
  <si>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</si>
  <si>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</si>
  <si>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</si>
  <si>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</si>
  <si>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</si>
  <si>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</si>
  <si>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</si>
  <si>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</si>
  <si>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</si>
  <si>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Berechnung</t>
  </si>
  <si>
    <t>Kommentar</t>
  </si>
  <si>
    <t>Die Zuordnung zu den Jahren erfolgt, wie in der Matrix, über  das Falldatum (OP-Datum, Datum endoskopischer Eingriff oder Datum Erstdiagnose). Der Beginn der Kaplan-Meier-Berechnung ist immer das Datum der Erstdiagnose.</t>
  </si>
  <si>
    <t>D14 = 1</t>
  </si>
  <si>
    <t>B1 = 1</t>
  </si>
  <si>
    <t xml:space="preserve">    - UICC IV </t>
  </si>
  <si>
    <t xml:space="preserve">  Todesdatum (Q1; Q6 ≠ 0) 
-  OP-Datum (G2) 
&lt; 30 Tage</t>
  </si>
  <si>
    <t>gemäß Fußnote 3 der Matrix</t>
  </si>
  <si>
    <t>Anzahl Primärfälle 2007</t>
  </si>
  <si>
    <t>Grundgesamtheit</t>
  </si>
  <si>
    <t xml:space="preserve">             -    UICC IV</t>
  </si>
  <si>
    <t xml:space="preserve">             -    postoperativ verstorben</t>
  </si>
  <si>
    <t>Berechnungsformeln</t>
  </si>
  <si>
    <t xml:space="preserve">Kategorie
</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</si>
  <si>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</si>
  <si>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</si>
  <si>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</si>
  <si>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</si>
  <si>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</si>
  <si>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</si>
  <si>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</si>
  <si>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</si>
  <si>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r>
      <t xml:space="preserve">Berechung Zeitraum
D1 = Datum Erstdiagnose
Q1 = Datum Follow-Up
</t>
    </r>
    <r>
      <rPr>
        <i/>
        <sz val="8"/>
        <color indexed="8"/>
        <rFont val="Arial"/>
        <family val="2"/>
      </rPr>
      <t xml:space="preserve">
</t>
    </r>
  </si>
  <si>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</si>
  <si>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</si>
  <si>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</si>
  <si>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</si>
  <si>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</si>
  <si>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</si>
  <si>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 xml:space="preserve">8574/3 </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</si>
  <si>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</si>
  <si>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</si>
  <si>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</si>
  <si>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</si>
  <si>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</si>
  <si>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</si>
  <si>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</si>
  <si>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</si>
  <si>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</si>
  <si>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</si>
  <si>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</si>
  <si>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</si>
  <si>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</si>
  <si>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</si>
  <si>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</si>
  <si>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</si>
  <si>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</si>
  <si>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</si>
  <si>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</si>
  <si>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</si>
  <si>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</si>
  <si>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</si>
  <si>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</si>
  <si>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</si>
  <si>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</si>
  <si>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</si>
  <si>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</si>
  <si>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</si>
  <si>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</si>
  <si>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</si>
  <si>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</si>
  <si>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</si>
  <si>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</si>
  <si>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</si>
  <si>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</si>
  <si>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</si>
  <si>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</si>
  <si>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</si>
  <si>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</si>
  <si>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</si>
  <si>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</si>
  <si>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</si>
  <si>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</si>
  <si>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</si>
  <si>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</si>
  <si>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</si>
  <si>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</si>
  <si>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</si>
  <si>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</si>
  <si>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</si>
  <si>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</si>
  <si>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</si>
  <si>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</si>
  <si>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</si>
  <si>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</si>
  <si>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</si>
  <si>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</si>
  <si>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</si>
  <si>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</si>
  <si>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</si>
  <si>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</si>
  <si>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</si>
  <si>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</si>
  <si>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</si>
  <si>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</si>
  <si>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</si>
  <si>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</si>
  <si>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</si>
  <si>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</si>
  <si>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</si>
  <si>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</si>
  <si>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</si>
  <si>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</si>
  <si>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</si>
  <si>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</si>
  <si>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</si>
  <si>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</si>
  <si>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</si>
  <si>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</si>
  <si>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</si>
  <si>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</si>
  <si>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</si>
  <si>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</si>
  <si>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</si>
  <si>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</si>
  <si>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</si>
  <si>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</si>
  <si>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</si>
  <si>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</si>
  <si>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</si>
  <si>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</si>
  <si>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</si>
  <si>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</si>
  <si>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</si>
  <si>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</si>
  <si>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2 synchrone  Wiedererkrankungsereignis nach Meldungen mit Vitalstatus "lebend" und Tumorstatus "kein Ereignis" als letzte vorliegende Information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</si>
  <si>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</si>
  <si>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</si>
  <si>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</si>
  <si>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</si>
  <si>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</si>
  <si>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</si>
  <si>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Nur Vitalstatus im Follow-Up</t>
  </si>
  <si>
    <t>Fehlerhafte Folgen von Follow-Up-Meldungen</t>
  </si>
  <si>
    <t>"Tumorfrei"-Meldung nach Ereignis</t>
  </si>
  <si>
    <t>Korrektur</t>
  </si>
  <si>
    <t>Erneute Wiedererkrankung an gleicher Stelle</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</si>
  <si>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</si>
  <si>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</si>
  <si>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</si>
  <si>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</si>
  <si>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</si>
  <si>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</si>
  <si>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</si>
  <si>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</si>
  <si>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</si>
  <si>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</si>
  <si>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</si>
  <si>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</si>
  <si>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</si>
  <si>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</si>
  <si>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</si>
  <si>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</si>
  <si>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</si>
  <si>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</si>
  <si>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</si>
  <si>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</si>
  <si>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</si>
  <si>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</si>
  <si>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t xml:space="preserve">Gesamtanzahl Primärfälle Kolon 2007
</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</si>
  <si>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</si>
  <si>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</si>
  <si>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</si>
  <si>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</si>
  <si>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</si>
  <si>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</si>
  <si>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</si>
  <si>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</si>
  <si>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</si>
  <si>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</si>
  <si>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</si>
  <si>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</si>
  <si>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t xml:space="preserve">    - keine Vollremission </t>
    </r>
    <r>
      <rPr>
        <b/>
        <sz val="8"/>
        <rFont val="Arial"/>
        <family val="2"/>
      </rPr>
      <t xml:space="preserve">(R1/R2 </t>
    </r>
    <r>
      <rPr>
        <sz val="8"/>
        <rFont val="Arial"/>
        <family val="2"/>
      </rPr>
      <t>oder post M1a/b) erreicht</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</si>
  <si>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</si>
  <si>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</si>
  <si>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</si>
  <si>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</si>
  <si>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</si>
  <si>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</si>
  <si>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</si>
  <si>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</si>
  <si>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</si>
  <si>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</si>
  <si>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</si>
  <si>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</si>
  <si>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</si>
  <si>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</si>
  <si>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</si>
  <si>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</si>
  <si>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</si>
  <si>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</si>
  <si>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</si>
  <si>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</si>
  <si>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</si>
  <si>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</si>
  <si>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</si>
  <si>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</si>
  <si>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</si>
  <si>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</si>
  <si>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</si>
  <si>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</si>
  <si>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</si>
  <si>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</si>
  <si>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</si>
  <si>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</si>
  <si>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</si>
  <si>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</si>
  <si>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</si>
  <si>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</si>
  <si>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</si>
  <si>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</si>
  <si>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</si>
  <si>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</si>
  <si>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</si>
  <si>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</si>
  <si>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</si>
  <si>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</si>
  <si>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</si>
  <si>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</si>
  <si>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</si>
  <si>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</si>
  <si>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</si>
  <si>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</si>
  <si>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</si>
  <si>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</si>
  <si>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</si>
  <si>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</si>
  <si>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</si>
  <si>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</si>
  <si>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</si>
  <si>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</si>
  <si>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</si>
  <si>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</si>
  <si>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wie R21, nur anderes Falljahr</t>
  </si>
  <si>
    <t>S21</t>
  </si>
  <si>
    <t>wie S21, nur anderes Falljahr</t>
  </si>
  <si>
    <t>T21</t>
  </si>
  <si>
    <t>wie T21, nur anderes Falljahr</t>
  </si>
  <si>
    <t>U21</t>
  </si>
  <si>
    <t>wie U21, nur anderes Falljahr</t>
  </si>
  <si>
    <t>V21</t>
  </si>
  <si>
    <t>W21</t>
  </si>
  <si>
    <t>wie W21, nur anderes Falljahr</t>
  </si>
  <si>
    <t>wie V21, nur anderes Falljahr</t>
  </si>
  <si>
    <t>Summe aller Primärfälle aus dem Jahr 2010</t>
  </si>
  <si>
    <t>Falldatum = 2010</t>
  </si>
  <si>
    <t>Wenn Falldatum =  2011 || 2012 || 2013 || 2014 || 2015</t>
  </si>
  <si>
    <t>wie M21, nur anderes Falljahr</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</si>
  <si>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</si>
  <si>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</si>
  <si>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</si>
  <si>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</si>
  <si>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</si>
  <si>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</si>
  <si>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</si>
  <si>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</si>
  <si>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</si>
  <si>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</si>
  <si>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</si>
  <si>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</si>
  <si>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</si>
  <si>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</si>
  <si>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</si>
  <si>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</si>
  <si>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</si>
  <si>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</si>
  <si>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</si>
  <si>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</si>
  <si>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</si>
  <si>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T1 | T2 | T0</t>
  </si>
  <si>
    <t>T3 | T4 | T0</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</si>
  <si>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</si>
  <si>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</si>
  <si>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</si>
  <si>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</si>
  <si>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</si>
  <si>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</si>
  <si>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</si>
  <si>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</si>
  <si>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</si>
  <si>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</si>
  <si>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</si>
  <si>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</si>
  <si>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</si>
  <si>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R  | R0 | R0(wide) | R0(narrow) | R1  | R2 | RX</t>
  </si>
  <si>
    <t>R0 | R0(wide) | R0(narrow)</t>
  </si>
  <si>
    <t>alle Q-Felder leer oder Q2-Q5 immer = 3 oder Q2-Q5 2 │3</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</si>
  <si>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</si>
  <si>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t>alle Q-Felder leer</t>
  </si>
  <si>
    <r>
      <rPr>
        <b/>
        <sz val="8"/>
        <rFont val="Arial"/>
        <family val="2"/>
      </rPr>
      <t>Anzahl Tage zwischen Erstdiagnose und 1. Wiedererkrankung</t>
    </r>
    <r>
      <rPr>
        <sz val="8"/>
        <rFont val="Arial"/>
        <family val="2"/>
      </rPr>
      <t xml:space="preserve">
Wenn Q1 mit (Q2 │ Q3 │ Q4 │ Q5 = 1), dann ist Q1 ein Ereignis E (ζi  =1) nach (SUMME = Q1- D1) Tagen.
</t>
    </r>
  </si>
  <si>
    <t>Transanale Vollwandexzision</t>
  </si>
  <si>
    <t>keine Relevanz</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</si>
  <si>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</si>
  <si>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</si>
  <si>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</si>
  <si>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</si>
  <si>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</si>
  <si>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</si>
  <si>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</si>
  <si>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</si>
  <si>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</si>
  <si>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</si>
  <si>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</si>
  <si>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</si>
  <si>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</si>
  <si>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</si>
  <si>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</si>
  <si>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</si>
  <si>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</si>
  <si>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</si>
  <si>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</si>
  <si>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</si>
  <si>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</si>
  <si>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</si>
  <si>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</si>
  <si>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</si>
  <si>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</si>
  <si>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</si>
  <si>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</si>
  <si>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</si>
  <si>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</si>
  <si>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</si>
  <si>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</si>
  <si>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</si>
  <si>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</si>
  <si>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</si>
  <si>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</si>
  <si>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</si>
  <si>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</si>
  <si>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</si>
  <si>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</si>
  <si>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</si>
  <si>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</si>
  <si>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</si>
  <si>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</si>
  <si>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</si>
  <si>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</si>
  <si>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</si>
  <si>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</si>
  <si>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</si>
  <si>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</si>
  <si>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</si>
  <si>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</si>
  <si>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</si>
  <si>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</si>
  <si>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</si>
  <si>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</si>
  <si>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</si>
  <si>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</si>
  <si>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</si>
  <si>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</si>
  <si>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</si>
  <si>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</si>
  <si>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</si>
  <si>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</si>
  <si>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</si>
  <si>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</si>
  <si>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</si>
  <si>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</si>
  <si>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</si>
  <si>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</si>
  <si>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</si>
  <si>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</si>
  <si>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</si>
  <si>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</si>
  <si>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</si>
  <si>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</si>
  <si>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</si>
  <si>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</si>
  <si>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</si>
  <si>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</si>
  <si>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</si>
  <si>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</si>
  <si>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</si>
  <si>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</si>
  <si>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</si>
  <si>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</si>
  <si>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</si>
  <si>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</si>
  <si>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</si>
  <si>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</si>
  <si>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</si>
  <si>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</si>
  <si>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</si>
  <si>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</si>
  <si>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</si>
  <si>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</si>
  <si>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</si>
  <si>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</si>
  <si>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</si>
  <si>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</si>
  <si>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</si>
  <si>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</si>
  <si>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</si>
  <si>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</si>
  <si>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</si>
  <si>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</si>
  <si>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</si>
  <si>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</si>
  <si>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</si>
  <si>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</si>
  <si>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</si>
  <si>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</si>
  <si>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</si>
  <si>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</si>
  <si>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</si>
  <si>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</si>
  <si>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</si>
  <si>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</si>
  <si>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</si>
  <si>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</si>
  <si>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</si>
  <si>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</si>
  <si>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</si>
  <si>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</si>
  <si>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</si>
  <si>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</si>
  <si>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</si>
  <si>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</si>
  <si>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</si>
  <si>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</si>
  <si>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</si>
  <si>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</si>
  <si>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</si>
  <si>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</si>
  <si>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</si>
  <si>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</si>
  <si>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</si>
  <si>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</si>
  <si>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</si>
  <si>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</si>
  <si>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</si>
  <si>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</si>
  <si>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</si>
  <si>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</si>
  <si>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</si>
  <si>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</si>
  <si>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</si>
  <si>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</si>
  <si>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</si>
  <si>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</si>
  <si>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</si>
  <si>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</si>
  <si>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</si>
  <si>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</si>
  <si>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</si>
  <si>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</si>
  <si>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</si>
  <si>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</si>
  <si>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</si>
  <si>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</si>
  <si>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</si>
  <si>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</si>
  <si>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</si>
  <si>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</si>
  <si>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</si>
  <si>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</si>
  <si>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</si>
  <si>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</si>
  <si>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</si>
  <si>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</si>
  <si>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</si>
  <si>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</si>
  <si>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</si>
  <si>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</si>
  <si>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</si>
  <si>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</si>
  <si>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</si>
  <si>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</si>
  <si>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</si>
  <si>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</si>
  <si>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</si>
  <si>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</si>
  <si>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</si>
  <si>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</si>
  <si>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</si>
  <si>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</si>
  <si>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</si>
  <si>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</si>
  <si>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</si>
  <si>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</si>
  <si>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</si>
  <si>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</si>
  <si>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</si>
  <si>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</si>
  <si>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</si>
  <si>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</si>
  <si>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</si>
  <si>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</si>
  <si>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</si>
  <si>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</si>
  <si>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</si>
  <si>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</si>
  <si>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</si>
  <si>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</si>
  <si>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</si>
  <si>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</si>
  <si>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</si>
  <si>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</si>
  <si>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</si>
  <si>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</si>
  <si>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</si>
  <si>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</si>
  <si>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</si>
  <si>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</si>
  <si>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</si>
  <si>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</si>
  <si>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</si>
  <si>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</si>
  <si>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</si>
  <si>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</si>
  <si>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</si>
  <si>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</si>
  <si>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</si>
  <si>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</si>
  <si>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</si>
  <si>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</si>
  <si>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</si>
  <si>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</si>
  <si>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</si>
  <si>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</si>
  <si>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</si>
  <si>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</si>
  <si>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</si>
  <si>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</si>
  <si>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</si>
  <si>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</si>
  <si>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</si>
  <si>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</si>
  <si>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</si>
  <si>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</si>
  <si>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</si>
  <si>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</si>
  <si>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</si>
  <si>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</si>
  <si>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</si>
  <si>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</si>
  <si>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</si>
  <si>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</si>
  <si>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</si>
  <si>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</si>
  <si>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</si>
  <si>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</si>
  <si>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</si>
  <si>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</si>
  <si>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</si>
  <si>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</si>
  <si>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</si>
  <si>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</si>
  <si>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</si>
  <si>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</si>
  <si>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</si>
  <si>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</si>
  <si>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</si>
  <si>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</si>
  <si>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</si>
  <si>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</si>
  <si>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</si>
  <si>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</si>
  <si>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</si>
  <si>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</si>
  <si>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</si>
  <si>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</si>
  <si>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</si>
  <si>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</si>
  <si>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</si>
  <si>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</si>
  <si>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</si>
  <si>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</si>
  <si>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</si>
  <si>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</si>
  <si>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</si>
  <si>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</si>
  <si>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</si>
  <si>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</si>
  <si>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</si>
  <si>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</si>
  <si>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</si>
  <si>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</si>
  <si>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</si>
  <si>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</si>
  <si>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</si>
  <si>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</si>
  <si>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</si>
  <si>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</si>
  <si>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</si>
  <si>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</si>
  <si>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</si>
  <si>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</si>
  <si>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</si>
  <si>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</si>
  <si>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</si>
  <si>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</si>
  <si>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</si>
  <si>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</si>
  <si>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</si>
  <si>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</si>
  <si>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</si>
  <si>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</si>
  <si>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</si>
  <si>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</si>
  <si>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</si>
  <si>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</si>
  <si>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</si>
  <si>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</si>
  <si>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</si>
  <si>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</si>
  <si>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</si>
  <si>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</si>
  <si>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</si>
  <si>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</si>
  <si>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</si>
  <si>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</si>
  <si>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</si>
  <si>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</si>
  <si>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</si>
  <si>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</si>
  <si>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</si>
  <si>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</si>
  <si>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</si>
  <si>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</si>
  <si>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</si>
  <si>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</si>
  <si>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</si>
  <si>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</si>
  <si>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</si>
  <si>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</si>
  <si>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</si>
  <si>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</si>
  <si>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</si>
  <si>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</si>
  <si>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</si>
  <si>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</si>
  <si>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</si>
  <si>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</si>
  <si>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</si>
  <si>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</si>
  <si>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</si>
  <si>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</si>
  <si>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</si>
  <si>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</si>
  <si>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</si>
  <si>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</si>
  <si>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</si>
  <si>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</si>
  <si>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</si>
  <si>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</si>
  <si>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</si>
  <si>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</si>
  <si>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</si>
  <si>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</si>
  <si>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</si>
  <si>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</si>
  <si>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</si>
  <si>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</si>
  <si>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</si>
  <si>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</si>
  <si>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</si>
  <si>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</si>
  <si>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</si>
  <si>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</si>
  <si>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</si>
  <si>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</si>
  <si>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</si>
  <si>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</si>
  <si>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</si>
  <si>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</si>
  <si>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</si>
  <si>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</si>
  <si>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</si>
  <si>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</si>
  <si>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</si>
  <si>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</si>
  <si>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</si>
  <si>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</si>
  <si>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</si>
  <si>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</si>
  <si>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</si>
  <si>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</si>
  <si>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</si>
  <si>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</si>
  <si>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</si>
  <si>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</si>
  <si>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</si>
  <si>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</si>
  <si>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</si>
  <si>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</si>
  <si>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</si>
  <si>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</si>
  <si>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</si>
  <si>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</si>
  <si>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</si>
  <si>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</si>
  <si>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</si>
  <si>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</si>
  <si>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</si>
  <si>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</si>
  <si>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</si>
  <si>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</si>
  <si>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</si>
  <si>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</si>
  <si>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</si>
  <si>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</si>
  <si>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</si>
  <si>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</si>
  <si>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</si>
  <si>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</si>
  <si>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</si>
  <si>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</si>
  <si>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</si>
  <si>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</si>
  <si>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</si>
  <si>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</si>
  <si>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</si>
  <si>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</si>
  <si>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</si>
  <si>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</si>
  <si>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</si>
  <si>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</si>
  <si>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</si>
  <si>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</si>
  <si>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</si>
  <si>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</si>
  <si>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</si>
  <si>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</si>
  <si>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</si>
  <si>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</si>
  <si>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</si>
  <si>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</si>
  <si>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</si>
  <si>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</si>
  <si>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</si>
  <si>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</si>
  <si>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</si>
  <si>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</si>
  <si>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</si>
  <si>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</si>
  <si>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</si>
  <si>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</si>
  <si>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</si>
  <si>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</si>
  <si>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</si>
  <si>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</si>
  <si>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</si>
  <si>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</si>
  <si>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</si>
  <si>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</si>
  <si>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</si>
  <si>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</si>
  <si>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</si>
  <si>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</si>
  <si>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</si>
  <si>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</si>
  <si>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</si>
  <si>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</si>
  <si>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</si>
  <si>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</si>
  <si>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</si>
  <si>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</si>
  <si>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</si>
  <si>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</si>
  <si>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</si>
  <si>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</si>
  <si>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</si>
  <si>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</si>
  <si>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</si>
  <si>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</si>
  <si>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</si>
  <si>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</si>
  <si>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</si>
  <si>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</si>
  <si>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</si>
  <si>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</si>
  <si>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</si>
  <si>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</si>
  <si>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</si>
  <si>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</si>
  <si>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</si>
  <si>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</si>
  <si>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</si>
  <si>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</si>
  <si>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</si>
  <si>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</si>
  <si>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</si>
  <si>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</si>
  <si>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</si>
  <si>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</si>
  <si>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</si>
  <si>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</si>
  <si>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</si>
  <si>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</si>
  <si>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</si>
  <si>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</si>
  <si>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</si>
  <si>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</si>
  <si>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</si>
  <si>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</si>
  <si>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</si>
  <si>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</si>
  <si>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zurück zum Inhaltsverzeichnis
Back to table of contents</t>
  </si>
  <si>
    <t>D8 Diagnose - Prätherapeutischer Tumorstatus T
D8 Diagnosis - pre-therapeutic tumour status T</t>
  </si>
  <si>
    <t>Ungültige Ausprägung
Invalid characteristic</t>
  </si>
  <si>
    <t>M0  |  MX oder leer
M0 | MX or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</si>
  <si>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</si>
  <si>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</si>
  <si>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</si>
  <si>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</si>
  <si>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</si>
  <si>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</si>
  <si>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</si>
  <si>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</si>
  <si>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</si>
  <si>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</si>
  <si>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</si>
  <si>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</si>
  <si>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</si>
  <si>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</si>
  <si>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</si>
  <si>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</si>
  <si>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</si>
  <si>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</si>
  <si>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</si>
  <si>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</si>
  <si>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</si>
  <si>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</si>
  <si>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</si>
  <si>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</si>
  <si>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</si>
  <si>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</si>
  <si>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</si>
  <si>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</si>
  <si>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</si>
  <si>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</si>
  <si>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</si>
  <si>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</si>
  <si>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</si>
  <si>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</si>
  <si>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</si>
  <si>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</si>
  <si>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</si>
  <si>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</si>
  <si>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</si>
  <si>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</si>
  <si>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</si>
  <si>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</si>
  <si>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</si>
  <si>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</si>
  <si>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</si>
  <si>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</si>
  <si>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</si>
  <si>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</si>
  <si>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</si>
  <si>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</si>
  <si>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</si>
  <si>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</si>
  <si>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</si>
  <si>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</si>
  <si>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</si>
  <si>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</si>
  <si>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</si>
  <si>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</si>
  <si>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</si>
  <si>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</si>
  <si>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</si>
  <si>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</si>
  <si>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</si>
  <si>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</si>
  <si>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</si>
  <si>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</si>
  <si>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</si>
  <si>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</si>
  <si>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</si>
  <si>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</si>
  <si>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</si>
  <si>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</si>
  <si>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</si>
  <si>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</si>
  <si>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</si>
  <si>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</si>
  <si>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</si>
  <si>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</si>
  <si>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</si>
  <si>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</si>
  <si>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</si>
  <si>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</si>
  <si>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</si>
  <si>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</si>
  <si>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</si>
  <si>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</si>
  <si>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</si>
  <si>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</si>
  <si>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</si>
  <si>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</si>
  <si>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</si>
  <si>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</si>
  <si>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</si>
  <si>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</si>
  <si>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</si>
  <si>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</si>
  <si>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</si>
  <si>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</si>
  <si>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</si>
  <si>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</si>
  <si>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</si>
  <si>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</si>
  <si>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</si>
  <si>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</si>
  <si>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</si>
  <si>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</si>
  <si>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</si>
  <si>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</si>
  <si>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</si>
  <si>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</si>
  <si>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r>
      <t xml:space="preserve">Fehlende Angabe zu relevanter Krebsvorerkrankung
</t>
    </r>
    <r>
      <rPr>
        <sz val="8"/>
        <color theme="2" tint="-0.749992370372631"/>
        <rFont val="Arial"/>
        <family val="2"/>
      </rPr>
      <t>No data on relevant previous cancer</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</si>
  <si>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</si>
  <si>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</si>
  <si>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</si>
  <si>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</si>
  <si>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</si>
  <si>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</si>
  <si>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</si>
  <si>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</si>
  <si>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</si>
  <si>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</si>
  <si>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</si>
  <si>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</si>
  <si>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</si>
  <si>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</si>
  <si>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</si>
  <si>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</si>
  <si>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</si>
  <si>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</si>
  <si>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</si>
  <si>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</si>
  <si>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</si>
  <si>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</si>
  <si>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</si>
  <si>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</si>
  <si>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</si>
  <si>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</si>
  <si>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</si>
  <si>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</si>
  <si>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</si>
  <si>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</si>
  <si>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</si>
  <si>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</si>
  <si>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</si>
  <si>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</si>
  <si>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</si>
  <si>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</si>
  <si>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</si>
  <si>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</si>
  <si>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</si>
  <si>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</si>
  <si>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</si>
  <si>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</si>
  <si>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</si>
  <si>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</si>
  <si>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</si>
  <si>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</si>
  <si>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</si>
  <si>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</si>
  <si>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</si>
  <si>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</si>
  <si>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</si>
  <si>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</si>
  <si>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</si>
  <si>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</si>
  <si>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</si>
  <si>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</si>
  <si>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</si>
  <si>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</si>
  <si>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</si>
  <si>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</si>
  <si>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</si>
  <si>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</si>
  <si>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</si>
  <si>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</si>
  <si>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</si>
  <si>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</si>
  <si>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</si>
  <si>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</si>
  <si>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</si>
  <si>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</si>
  <si>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</si>
  <si>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</si>
  <si>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</si>
  <si>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</si>
  <si>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</si>
  <si>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</si>
  <si>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</si>
  <si>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</si>
  <si>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</si>
  <si>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</si>
  <si>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</si>
  <si>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</si>
  <si>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</si>
  <si>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</si>
  <si>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</si>
  <si>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</si>
  <si>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</si>
  <si>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</si>
  <si>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</si>
  <si>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</si>
  <si>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</si>
  <si>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</si>
  <si>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</si>
  <si>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</si>
  <si>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</si>
  <si>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</si>
  <si>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</si>
  <si>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</si>
  <si>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</si>
  <si>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</si>
  <si>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</si>
  <si>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</si>
  <si>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</si>
  <si>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</si>
  <si>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</si>
  <si>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</si>
  <si>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</si>
  <si>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</si>
  <si>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</si>
  <si>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</si>
  <si>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</si>
  <si>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</si>
  <si>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</si>
  <si>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</si>
  <si>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</si>
  <si>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</si>
  <si>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</si>
  <si>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</si>
  <si>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</si>
  <si>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</si>
  <si>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</si>
  <si>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</si>
  <si>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</si>
  <si>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</si>
  <si>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</si>
  <si>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</si>
  <si>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</si>
  <si>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</si>
  <si>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</si>
  <si>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</si>
  <si>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</si>
  <si>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</si>
  <si>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</si>
  <si>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</si>
  <si>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</si>
  <si>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</si>
  <si>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</si>
  <si>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</si>
  <si>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</si>
  <si>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</si>
  <si>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</si>
  <si>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</si>
  <si>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</si>
  <si>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</si>
  <si>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</si>
  <si>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</si>
  <si>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</si>
  <si>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</si>
  <si>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</si>
  <si>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</si>
  <si>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</si>
  <si>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</si>
  <si>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</si>
  <si>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</si>
  <si>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</si>
  <si>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</si>
  <si>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</si>
  <si>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</si>
  <si>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</si>
  <si>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</si>
  <si>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</si>
  <si>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</si>
  <si>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</si>
  <si>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</si>
  <si>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</si>
  <si>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</si>
  <si>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</si>
  <si>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</si>
  <si>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</si>
  <si>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</si>
  <si>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</si>
  <si>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</si>
  <si>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</si>
  <si>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</si>
  <si>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</si>
  <si>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</si>
  <si>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</si>
  <si>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Zuordnung Rektum zu C18 unplausibel
</t>
    </r>
    <r>
      <rPr>
        <sz val="8"/>
        <color rgb="FF494529"/>
        <rFont val="Arial"/>
        <family val="2"/>
      </rPr>
      <t>Assignment of rectum to C18 not plausible</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</si>
  <si>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</si>
  <si>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</si>
  <si>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</si>
  <si>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</si>
  <si>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</si>
  <si>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</si>
  <si>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</si>
  <si>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</si>
  <si>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</si>
  <si>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</si>
  <si>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</si>
  <si>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</si>
  <si>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</si>
  <si>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</si>
  <si>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</si>
  <si>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</si>
  <si>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</si>
  <si>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</si>
  <si>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</si>
  <si>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</si>
  <si>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</si>
  <si>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</si>
  <si>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</si>
  <si>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</si>
  <si>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</si>
  <si>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</si>
  <si>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</si>
  <si>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</si>
  <si>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</si>
  <si>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</si>
  <si>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</si>
  <si>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</si>
  <si>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</si>
  <si>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</si>
  <si>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</si>
  <si>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</si>
  <si>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</si>
  <si>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</si>
  <si>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</si>
  <si>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</si>
  <si>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</si>
  <si>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</si>
  <si>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</si>
  <si>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</si>
  <si>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</si>
  <si>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</si>
  <si>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</si>
  <si>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</si>
  <si>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</si>
  <si>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</si>
  <si>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Primärfälle gesamt
</t>
    </r>
    <r>
      <rPr>
        <sz val="8"/>
        <color rgb="FF494529"/>
        <rFont val="Arial"/>
        <family val="2"/>
      </rPr>
      <t>(Total primary cases)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</si>
  <si>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</si>
  <si>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</si>
  <si>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</si>
  <si>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</si>
  <si>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</si>
  <si>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</si>
  <si>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</si>
  <si>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</si>
  <si>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</si>
  <si>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</si>
  <si>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</si>
  <si>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</si>
  <si>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</si>
  <si>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</si>
  <si>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</si>
  <si>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</si>
  <si>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</si>
  <si>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</si>
  <si>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</si>
  <si>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</si>
  <si>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</si>
  <si>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</si>
  <si>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</si>
  <si>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</si>
  <si>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</si>
  <si>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</si>
  <si>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</si>
  <si>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</si>
  <si>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</si>
  <si>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</si>
  <si>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</si>
  <si>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</si>
  <si>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</si>
  <si>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</si>
  <si>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</si>
  <si>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</si>
  <si>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</si>
  <si>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</si>
  <si>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</si>
  <si>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</si>
  <si>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</si>
  <si>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</si>
  <si>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</si>
  <si>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</si>
  <si>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</si>
  <si>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</si>
  <si>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</si>
  <si>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</si>
  <si>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</si>
  <si>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</si>
  <si>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</si>
  <si>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</si>
  <si>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</si>
  <si>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</si>
  <si>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</si>
  <si>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</si>
  <si>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</si>
  <si>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</si>
  <si>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</si>
  <si>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</si>
  <si>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</si>
  <si>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</si>
  <si>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</si>
  <si>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</si>
  <si>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</si>
  <si>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</si>
  <si>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</si>
  <si>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</si>
  <si>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</si>
  <si>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</si>
  <si>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</si>
  <si>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</si>
  <si>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</si>
  <si>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</si>
  <si>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</si>
  <si>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</si>
  <si>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</si>
  <si>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</si>
  <si>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</si>
  <si>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</si>
  <si>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</si>
  <si>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</si>
  <si>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</si>
  <si>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</si>
  <si>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</si>
  <si>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</si>
  <si>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</si>
  <si>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</si>
  <si>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</si>
  <si>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</si>
  <si>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</si>
  <si>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</si>
  <si>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</si>
  <si>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</si>
  <si>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</si>
  <si>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</si>
  <si>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</si>
  <si>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</si>
  <si>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</si>
  <si>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</si>
  <si>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</si>
  <si>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</si>
  <si>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</si>
  <si>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</si>
  <si>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</si>
  <si>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</si>
  <si>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</si>
  <si>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</si>
  <si>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</si>
  <si>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</si>
  <si>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</si>
  <si>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</si>
  <si>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</si>
  <si>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</si>
  <si>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</si>
  <si>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</si>
  <si>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</si>
  <si>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</si>
  <si>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</si>
  <si>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</si>
  <si>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</si>
  <si>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</si>
  <si>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</si>
  <si>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</si>
  <si>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</si>
  <si>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</si>
  <si>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</si>
  <si>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</si>
  <si>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</si>
  <si>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</si>
  <si>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</si>
  <si>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</si>
  <si>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</si>
  <si>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</si>
  <si>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</si>
  <si>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</si>
  <si>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</si>
  <si>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</si>
  <si>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</si>
  <si>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</si>
  <si>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</si>
  <si>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</si>
  <si>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</si>
  <si>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</si>
  <si>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</si>
  <si>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</si>
  <si>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</si>
  <si>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</si>
  <si>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</si>
  <si>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</si>
  <si>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</si>
  <si>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</si>
  <si>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</si>
  <si>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</si>
  <si>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</si>
  <si>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</si>
  <si>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</si>
  <si>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</si>
  <si>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</si>
  <si>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</si>
  <si>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</si>
  <si>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</si>
  <si>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</si>
  <si>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</si>
  <si>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</si>
  <si>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</si>
  <si>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</si>
  <si>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</si>
  <si>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</si>
  <si>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</si>
  <si>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</si>
  <si>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</si>
  <si>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</si>
  <si>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</si>
  <si>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</si>
  <si>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</si>
  <si>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</si>
  <si>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</si>
  <si>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</si>
  <si>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</si>
  <si>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</si>
  <si>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</si>
  <si>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</si>
  <si>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</si>
  <si>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</si>
  <si>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</si>
  <si>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</si>
  <si>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</si>
  <si>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</si>
  <si>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</si>
  <si>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</si>
  <si>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</si>
  <si>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</si>
  <si>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</si>
  <si>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</si>
  <si>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</si>
  <si>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</si>
  <si>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</si>
  <si>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</si>
  <si>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</si>
  <si>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</si>
  <si>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</si>
  <si>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</si>
  <si>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</si>
  <si>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</si>
  <si>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</si>
  <si>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</si>
  <si>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</si>
  <si>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</si>
  <si>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</si>
  <si>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</si>
  <si>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</si>
  <si>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</si>
  <si>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</si>
  <si>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</si>
  <si>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</si>
  <si>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</si>
  <si>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</si>
  <si>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</si>
  <si>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</si>
  <si>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</si>
  <si>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</si>
  <si>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</si>
  <si>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</si>
  <si>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</si>
  <si>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</si>
  <si>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</si>
  <si>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</si>
  <si>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</si>
  <si>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</si>
  <si>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</si>
  <si>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</si>
  <si>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</si>
  <si>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</si>
  <si>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</si>
  <si>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</si>
  <si>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</si>
  <si>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</si>
  <si>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</si>
  <si>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</si>
  <si>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</si>
  <si>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</si>
  <si>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</si>
  <si>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</si>
  <si>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</si>
  <si>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</si>
  <si>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</si>
  <si>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</si>
  <si>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</si>
  <si>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</si>
  <si>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</si>
  <si>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</si>
  <si>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</si>
  <si>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</si>
  <si>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</si>
  <si>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</si>
  <si>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</si>
  <si>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</si>
  <si>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</si>
  <si>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</si>
  <si>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</si>
  <si>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</si>
  <si>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</si>
  <si>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</si>
  <si>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</si>
  <si>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</si>
  <si>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</si>
  <si>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</si>
  <si>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</si>
  <si>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</si>
  <si>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</si>
  <si>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</si>
  <si>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</si>
  <si>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</si>
  <si>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</si>
  <si>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</si>
  <si>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</si>
  <si>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</si>
  <si>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</si>
  <si>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</si>
  <si>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</si>
  <si>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</si>
  <si>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</si>
  <si>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</si>
  <si>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</si>
  <si>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</si>
  <si>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</si>
  <si>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</si>
  <si>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</si>
  <si>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</si>
  <si>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</si>
  <si>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</si>
  <si>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</si>
  <si>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</si>
  <si>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</si>
  <si>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</si>
  <si>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</si>
  <si>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</si>
  <si>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</si>
  <si>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Neu-diagnostizierte KRK-Fälle 
</t>
    </r>
    <r>
      <rPr>
        <sz val="8"/>
        <color rgb="FF494529"/>
        <rFont val="Arial"/>
        <family val="2"/>
      </rPr>
      <t>(Newly diagnosed cases of CRC)</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</si>
  <si>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</si>
  <si>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</si>
  <si>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</si>
  <si>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</si>
  <si>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</si>
  <si>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</si>
  <si>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</si>
  <si>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</si>
  <si>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</si>
  <si>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</si>
  <si>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</si>
  <si>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</si>
  <si>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</si>
  <si>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</si>
  <si>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</si>
  <si>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</si>
  <si>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</si>
  <si>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</si>
  <si>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</si>
  <si>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</si>
  <si>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</si>
  <si>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</si>
  <si>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</si>
  <si>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</si>
  <si>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</si>
  <si>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</si>
  <si>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</si>
  <si>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</si>
  <si>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</si>
  <si>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</si>
  <si>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</si>
  <si>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</si>
  <si>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</si>
  <si>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</si>
  <si>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</si>
  <si>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</si>
  <si>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</si>
  <si>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</si>
  <si>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</si>
  <si>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</si>
  <si>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</si>
  <si>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</si>
  <si>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</si>
  <si>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</si>
  <si>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</si>
  <si>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</si>
  <si>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</si>
  <si>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</si>
  <si>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</si>
  <si>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</si>
  <si>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</si>
  <si>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</si>
  <si>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</si>
  <si>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</si>
  <si>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</si>
  <si>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</si>
  <si>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</si>
  <si>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</si>
  <si>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</si>
  <si>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</si>
  <si>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</si>
  <si>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</si>
  <si>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</si>
  <si>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</si>
  <si>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</si>
  <si>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</si>
  <si>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</si>
  <si>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</si>
  <si>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</si>
  <si>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</si>
  <si>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</si>
  <si>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</si>
  <si>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</si>
  <si>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</si>
  <si>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</si>
  <si>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</si>
  <si>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</si>
  <si>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</si>
  <si>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</si>
  <si>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</si>
  <si>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</si>
  <si>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</si>
  <si>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</si>
  <si>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</si>
  <si>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</si>
  <si>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</si>
  <si>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</si>
  <si>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</si>
  <si>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</si>
  <si>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</si>
  <si>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</si>
  <si>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</si>
  <si>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</si>
  <si>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</si>
  <si>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</si>
  <si>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</si>
  <si>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</si>
  <si>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</si>
  <si>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</si>
  <si>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</si>
  <si>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</si>
  <si>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</si>
  <si>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</si>
  <si>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</si>
  <si>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</si>
  <si>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</si>
  <si>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</si>
  <si>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</si>
  <si>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</si>
  <si>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</si>
  <si>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</si>
  <si>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</si>
  <si>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</si>
  <si>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</si>
  <si>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</si>
  <si>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</si>
  <si>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</si>
  <si>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</si>
  <si>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</si>
  <si>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</si>
  <si>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</si>
  <si>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</si>
  <si>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</si>
  <si>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</si>
  <si>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</si>
  <si>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</si>
  <si>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</si>
  <si>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</si>
  <si>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</si>
  <si>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</si>
  <si>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</si>
  <si>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</si>
  <si>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</si>
  <si>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</si>
  <si>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1)</t>
    </r>
    <r>
      <rPr>
        <sz val="8"/>
        <rFont val="Arial"/>
        <family val="2"/>
      </rPr>
      <t xml:space="preserve"> Stratifizierung nach Tumorstatus (pathologisch); nach neoadjuvanter Vorbehandlung Berechnung des UICC-Stadiums mit dem klinischen Tumorstatus.</t>
    </r>
  </si>
  <si>
    <r>
      <t xml:space="preserve">5)  </t>
    </r>
    <r>
      <rPr>
        <sz val="8"/>
        <rFont val="Arial"/>
        <family val="2"/>
      </rPr>
      <t>In der Regel werden die Follow-Up-Daten entweder extern (Krebsregister) oder durch das Zentrum eingeholt. Eine Kombination ist jedoch möglich (keine doppelte Zuordnung!).</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</si>
  <si>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</si>
  <si>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</si>
  <si>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</si>
  <si>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</si>
  <si>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</si>
  <si>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</si>
  <si>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</si>
  <si>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</si>
  <si>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</si>
  <si>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</si>
  <si>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</si>
  <si>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</si>
  <si>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</si>
  <si>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</si>
  <si>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</si>
  <si>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</si>
  <si>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</si>
  <si>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</si>
  <si>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</si>
  <si>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</si>
  <si>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</si>
  <si>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</si>
  <si>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</si>
  <si>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</si>
  <si>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</si>
  <si>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</si>
  <si>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</si>
  <si>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</si>
  <si>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</si>
  <si>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</si>
  <si>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</si>
  <si>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</si>
  <si>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</si>
  <si>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</si>
  <si>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</si>
  <si>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</si>
  <si>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</si>
  <si>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</si>
  <si>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</si>
  <si>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</si>
  <si>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</si>
  <si>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</si>
  <si>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</si>
  <si>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</si>
  <si>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</si>
  <si>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</si>
  <si>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</si>
  <si>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</si>
  <si>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</si>
  <si>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</si>
  <si>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</si>
  <si>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</si>
  <si>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</si>
  <si>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</si>
  <si>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</si>
  <si>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</si>
  <si>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</si>
  <si>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</si>
  <si>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</si>
  <si>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</si>
  <si>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</si>
  <si>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</si>
  <si>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</si>
  <si>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</si>
  <si>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</si>
  <si>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</si>
  <si>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</si>
  <si>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</si>
  <si>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</si>
  <si>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</si>
  <si>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</si>
  <si>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</si>
  <si>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</si>
  <si>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</si>
  <si>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</si>
  <si>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t>TNM - Klassifikation maligner Tumor, 8. Auflage, 2017, S. 101</t>
  </si>
  <si>
    <t>D10
M0 | M1 | M1a | M1b | M1c | MX</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</si>
  <si>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</si>
  <si>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</si>
  <si>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TNM - Klassifikation maligner Tumor, Achte Auflage, 2017, S. 15</t>
  </si>
  <si>
    <t>TNM Classification of Malignant Tumours, 8th ed., 2017, p.99</t>
  </si>
  <si>
    <t>TNM Classification of Malignant Tumours, 8th ed., 2017, p.100</t>
  </si>
  <si>
    <t>TNM Classification of Malignant Tumours, 7th ed., 2017, p.101</t>
  </si>
  <si>
    <t>TNM Classification of Malignant Tumours, 8th ed., 2017, p.98</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</si>
  <si>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</si>
  <si>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</si>
  <si>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</si>
  <si>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</si>
  <si>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</si>
  <si>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</si>
  <si>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</si>
  <si>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</si>
  <si>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</si>
  <si>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</si>
  <si>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</si>
  <si>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</si>
  <si>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</si>
  <si>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</si>
  <si>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</si>
  <si>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</si>
  <si>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</si>
  <si>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</si>
  <si>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</si>
  <si>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</si>
  <si>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</si>
  <si>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</si>
  <si>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</si>
  <si>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</si>
  <si>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</si>
  <si>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Befundbericht nach operativer Resektion bei KRK</t>
  </si>
  <si>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</si>
  <si>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</si>
  <si>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</si>
  <si>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</si>
  <si>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</si>
  <si>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</si>
  <si>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</si>
  <si>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</si>
  <si>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</si>
  <si>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Auswertungen</t>
  </si>
  <si>
    <t>Operative Primärfälle</t>
  </si>
  <si>
    <r>
      <t xml:space="preserve">Anzahl 15:
</t>
    </r>
    <r>
      <rPr>
        <b/>
        <sz val="10"/>
        <color theme="2" tint="-0.749992370372631"/>
        <rFont val="Arial"/>
        <family val="2"/>
      </rPr>
      <t>Count 15:</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</si>
  <si>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</si>
  <si>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</si>
  <si>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</si>
  <si>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</si>
  <si>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 xml:space="preserve">Berechnung durch XML-OncoBox nur für in Studien eingebrachten Primärfälle
Calculation by the XML OncoBox limited to primary cases included in research studies </t>
  </si>
  <si>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</si>
  <si>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</si>
  <si>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t>1  |  2 |  9</t>
  </si>
  <si>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</si>
  <si>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</si>
  <si>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</si>
  <si>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</si>
  <si>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muss leer  sein
Must be left empty</t>
  </si>
  <si>
    <t>8020/3</t>
  </si>
  <si>
    <t>darf leer sein / 0 / 1</t>
  </si>
  <si>
    <t>Kennzahlenbogen Darm</t>
  </si>
  <si>
    <t>Datenqualität Kennzahlen</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</si>
  <si>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</si>
  <si>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</si>
  <si>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</si>
  <si>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</si>
  <si>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</si>
  <si>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</si>
  <si>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</si>
  <si>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</si>
  <si>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</si>
  <si>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</si>
  <si>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</si>
  <si>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</si>
  <si>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</si>
  <si>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 95%</t>
  </si>
  <si>
    <t>%</t>
  </si>
  <si>
    <t>Postoperative Fallvorstellung</t>
  </si>
  <si>
    <r>
      <t xml:space="preserve">Operative </t>
    </r>
    <r>
      <rPr>
        <sz val="8"/>
        <color indexed="8"/>
        <rFont val="Arial"/>
        <family val="2"/>
      </rPr>
      <t xml:space="preserve">und endoskopische Primärfälle </t>
    </r>
  </si>
  <si>
    <t>&lt; 20%</t>
  </si>
  <si>
    <t>Derzeit keine Vorgaben</t>
  </si>
  <si>
    <t>Beratung Sozialdienst</t>
  </si>
  <si>
    <t>1.7.6</t>
  </si>
  <si>
    <t>Primärfälle gesamt</t>
  </si>
  <si>
    <t>≥ 5%</t>
  </si>
  <si>
    <t>Möglichst häufig Erfassung der Familienanamnese</t>
  </si>
  <si>
    <t>Genetische Beratung</t>
  </si>
  <si>
    <t>Möglichst häufig Beratung bei pos. Familienanamnese</t>
  </si>
  <si>
    <t>Immunhistochemische Bestimmung der MMR-Proteine</t>
  </si>
  <si>
    <t>≥ 90%</t>
  </si>
  <si>
    <t>RAS- und BRAF-Bestimmung zu Beginn Erstlinientherapie bei metastasiertem KRK</t>
  </si>
  <si>
    <t xml:space="preserve">Möglichst häufig KRAS- und BRAF-Bestimmung vor Erstlinientherapie </t>
  </si>
  <si>
    <t>&lt; 50%</t>
  </si>
  <si>
    <t>Möglichst geringe Komplikationsrate bei therapeutischen Koloskopien</t>
  </si>
  <si>
    <t>&lt; 0,01%</t>
  </si>
  <si>
    <t>≤ 1%</t>
  </si>
  <si>
    <t>Angabe Abstand mesorektale Faszie bei RK im unteren und mittleren Drittel</t>
  </si>
  <si>
    <t>Möglichst häufig Angabe im Befundbericht</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</si>
  <si>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</si>
  <si>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</si>
  <si>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</si>
  <si>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</si>
  <si>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</si>
  <si>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</si>
  <si>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</si>
  <si>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</si>
  <si>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</si>
  <si>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</si>
  <si>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</si>
  <si>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</si>
  <si>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</si>
  <si>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</si>
  <si>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Möglichst niedrige Rate an Anastomoseninsuff. nach elektiven Eingriffen am Kolon</t>
  </si>
  <si>
    <t>≤ 6%</t>
  </si>
  <si>
    <t>Möglichst niedrige Rate an Anastomoseninsuff. nach elektiven Eingriffen am Rektum</t>
  </si>
  <si>
    <t>Mortalität postoperativ</t>
  </si>
  <si>
    <t>≤ 5%</t>
  </si>
  <si>
    <t>Möglichst hohe Rate an lokalen R0-Resektionen</t>
  </si>
  <si>
    <t>Lokale R0-Resektionen Rektum</t>
  </si>
  <si>
    <t>Anzeichnung Stomaposition</t>
  </si>
  <si>
    <t>Möglichst häufig präoperative Anzeichnung Stomaposition</t>
  </si>
  <si>
    <t>Adjuvante Chemotherapien Kolon (UICC Stad. III)</t>
  </si>
  <si>
    <t>≥ 70%</t>
  </si>
  <si>
    <t>Kombinationschemotherapie bei metastasiertem KRK mit systemischer Erstlinientherapie</t>
  </si>
  <si>
    <t>Möglichst häufig Kombinationschemotherapie bei metastasiertem KRK mit systemischer Erstlinientherapie</t>
  </si>
  <si>
    <t xml:space="preserve">Qualität des TME-Rektumpräparates (Angabe Pathologie) </t>
  </si>
  <si>
    <t>Möglichst häufig vollständiger Befundbericht nach vollständiger Resektion</t>
  </si>
  <si>
    <t xml:space="preserve">≥ 95% </t>
  </si>
  <si>
    <t>Beginn der adjuvanten systemischen Therapie</t>
  </si>
  <si>
    <t>Möglichst häufig Beginn der adjuvanten systemischen Therapie innerhalb der vorgegebenen Zeit</t>
  </si>
  <si>
    <t>Primärfälle des Nenners, die in der postoperativen Konferenz vorgestellt wurden</t>
  </si>
  <si>
    <t>Primärfälle des Nenners, denen eine Vorstellung zur genetischen Beratung empfohlen wurde</t>
  </si>
  <si>
    <t xml:space="preserve">Koloskopien des Nenners mit Komplikationen (Blutung, die eine Re-Intervention (Rekoloskopie, Operation) oder eine Transfusion erforderlich macht u./o. Perforation) </t>
  </si>
  <si>
    <t>Operationen des Nenners mit lokalen R0-Resektionen nach Abschluss der operativen Therapie</t>
  </si>
  <si>
    <t>------</t>
  </si>
  <si>
    <t>≥ 85%</t>
  </si>
  <si>
    <t xml:space="preserve">
</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</si>
  <si>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</si>
  <si>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</si>
  <si>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</si>
  <si>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</si>
  <si>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</si>
  <si>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</si>
  <si>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</si>
  <si>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</si>
  <si>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</si>
  <si>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</si>
  <si>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</si>
  <si>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</si>
  <si>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keine Fallzuordnung XML-EDIUM zu XML-Tumordoku</t>
  </si>
  <si>
    <t xml:space="preserve">     davon prätherapeutischer Fragebogen nach Beginn Therapie  </t>
  </si>
  <si>
    <t>Falldatensätze mit prätherapeutischen Fragebogen</t>
  </si>
  <si>
    <t>Spalte</t>
  </si>
  <si>
    <t>Wert</t>
  </si>
  <si>
    <t>Datenfeld</t>
  </si>
  <si>
    <t>Zeile 14</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</si>
  <si>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</si>
  <si>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</si>
  <si>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</si>
  <si>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</si>
  <si>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</si>
  <si>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</si>
  <si>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</si>
  <si>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</si>
  <si>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</si>
  <si>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</si>
  <si>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</si>
  <si>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</si>
  <si>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</si>
  <si>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</si>
  <si>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</si>
  <si>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</si>
  <si>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</si>
  <si>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</si>
  <si>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</si>
  <si>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</si>
  <si>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</si>
  <si>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</si>
  <si>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</si>
  <si>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</si>
  <si>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</si>
  <si>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</si>
  <si>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</si>
  <si>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</si>
  <si>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</si>
  <si>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</si>
  <si>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</si>
  <si>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</si>
  <si>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</si>
  <si>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</si>
  <si>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</si>
  <si>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</si>
  <si>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</si>
  <si>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</si>
  <si>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</si>
  <si>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</si>
  <si>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</si>
  <si>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</si>
  <si>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</si>
  <si>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</si>
  <si>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</si>
  <si>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</si>
  <si>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</si>
  <si>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</si>
  <si>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</si>
  <si>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</si>
  <si>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</si>
  <si>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</si>
  <si>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</si>
  <si>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</si>
  <si>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</si>
  <si>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</si>
  <si>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</si>
  <si>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</si>
  <si>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</si>
  <si>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</si>
  <si>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</si>
  <si>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</si>
  <si>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</si>
  <si>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</si>
  <si>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</si>
  <si>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</si>
  <si>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</si>
  <si>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</si>
  <si>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</si>
  <si>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</si>
  <si>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</si>
  <si>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</si>
  <si>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Pprättherapeutischer Fragebogen
Datum Fragebogen</t>
  </si>
  <si>
    <t>mindestens 1 Frage im Block Questions beantwortet</t>
  </si>
  <si>
    <t xml:space="preserve">Alle F11 -F14 </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</si>
  <si>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</si>
  <si>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</si>
  <si>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</si>
  <si>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</si>
  <si>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</si>
  <si>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</si>
  <si>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</si>
  <si>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</si>
  <si>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16
Indicator no. 16</t>
  </si>
  <si>
    <t>KB - Kennzahl Nr. 17
Indicator no. 17</t>
  </si>
  <si>
    <t>KB - Kennzahl Nr. 18
Indicator no. 18</t>
  </si>
  <si>
    <t>KB - Kennzahl Nr. 19
Indicator no. 19</t>
  </si>
  <si>
    <t>KB - Kennzahl Nr. 20
Indicator no. 20</t>
  </si>
  <si>
    <t xml:space="preserve">Der aktuelle DKG-Fragebogen ist unter http://www.onkozert.de/hinweise_zertifizierung_genetische_beratung.htm abrufbar.
</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</si>
  <si>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</si>
  <si>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</si>
  <si>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</si>
  <si>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</si>
  <si>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Sie beziehen sich auf die Prozeduren.
</t>
    </r>
    <r>
      <rPr>
        <sz val="8"/>
        <color theme="2" tint="-0.749992370372631"/>
        <rFont val="Arial"/>
        <family val="2"/>
      </rPr>
      <t xml:space="preserve">They refer to the procedures. </t>
    </r>
  </si>
  <si>
    <r>
      <t xml:space="preserve">5b. Beratung Sozialdienst
</t>
    </r>
    <r>
      <rPr>
        <b/>
        <sz val="12"/>
        <color theme="2" tint="-0.749992370372631"/>
        <rFont val="Arial"/>
        <family val="2"/>
      </rPr>
      <t>5b. Social services counselling</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</si>
  <si>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</si>
  <si>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</si>
  <si>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</si>
  <si>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</si>
  <si>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9. Immunhistochemische Bestimmung der MMR-Proteine
</t>
    </r>
    <r>
      <rPr>
        <b/>
        <sz val="12"/>
        <color theme="2" tint="-0.749992370372631"/>
        <rFont val="Arial"/>
        <family val="2"/>
      </rPr>
      <t>9. Immunohistochemical assessment of MMR proteins</t>
    </r>
  </si>
  <si>
    <r>
      <t xml:space="preserve">11. Komplikationsrate therapeutische  Koloskopien
</t>
    </r>
    <r>
      <rPr>
        <b/>
        <sz val="12"/>
        <color theme="2" tint="-0.749992370372631"/>
        <rFont val="Arial"/>
        <family val="2"/>
      </rPr>
      <t>11. Complication rate with therapeutic colonoscopies</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</si>
  <si>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</si>
  <si>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</si>
  <si>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</si>
  <si>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</si>
  <si>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</si>
  <si>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</si>
  <si>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</si>
  <si>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</si>
  <si>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</si>
  <si>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</si>
  <si>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</si>
  <si>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</si>
  <si>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</si>
  <si>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Erfolgt die Einteilung entsprechend der Mercury-Klassifikation?
</t>
    </r>
    <r>
      <rPr>
        <sz val="8"/>
        <color theme="2" tint="-0.749992370372631"/>
        <rFont val="Arial"/>
        <family val="2"/>
      </rPr>
      <t>Is classification done according to the Mercury classification?</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</si>
  <si>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</si>
  <si>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</si>
  <si>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</si>
  <si>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</si>
  <si>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</si>
  <si>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</si>
  <si>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</si>
  <si>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</si>
  <si>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</si>
  <si>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</si>
  <si>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</si>
  <si>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</si>
  <si>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</si>
  <si>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</si>
  <si>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</si>
  <si>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</si>
  <si>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</si>
  <si>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</si>
  <si>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</si>
  <si>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</si>
  <si>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</si>
  <si>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</si>
  <si>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</si>
  <si>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</si>
  <si>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</si>
  <si>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</si>
  <si>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D6 = R</t>
  </si>
  <si>
    <t>K = Kolon
R = Rektum</t>
  </si>
  <si>
    <t>Y27</t>
  </si>
  <si>
    <t>Z27</t>
  </si>
  <si>
    <r>
      <t>2019</t>
    </r>
    <r>
      <rPr>
        <sz val="9"/>
        <color rgb="FFFF0000"/>
        <rFont val="Arial"/>
        <family val="2"/>
      </rPr>
      <t xml:space="preserve"> </t>
    </r>
    <r>
      <rPr>
        <vertAlign val="superscript"/>
        <sz val="9"/>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</si>
  <si>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</si>
  <si>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</si>
  <si>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</si>
  <si>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</si>
  <si>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</si>
  <si>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</si>
  <si>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</si>
  <si>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</si>
  <si>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</si>
  <si>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</si>
  <si>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</si>
  <si>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</si>
  <si>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</si>
  <si>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</si>
  <si>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</si>
  <si>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</si>
  <si>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</si>
  <si>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</si>
  <si>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</si>
  <si>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</si>
  <si>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</si>
  <si>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</si>
  <si>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</si>
  <si>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</si>
  <si>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</si>
  <si>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</si>
  <si>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</si>
  <si>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</si>
  <si>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</si>
  <si>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</si>
  <si>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</si>
  <si>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</si>
  <si>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</si>
  <si>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</si>
  <si>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</si>
  <si>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</si>
  <si>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</si>
  <si>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</si>
  <si>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</si>
  <si>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</si>
  <si>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</si>
  <si>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</si>
  <si>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</si>
  <si>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</si>
  <si>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</si>
  <si>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</si>
  <si>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</si>
  <si>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</si>
  <si>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</si>
  <si>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</si>
  <si>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</si>
  <si>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</si>
  <si>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</si>
  <si>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</si>
  <si>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</si>
  <si>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</si>
  <si>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</si>
  <si>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</si>
  <si>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</si>
  <si>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</si>
  <si>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</si>
  <si>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</si>
  <si>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</si>
  <si>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</si>
  <si>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</si>
  <si>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</si>
  <si>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</si>
  <si>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</si>
  <si>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</si>
  <si>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</si>
  <si>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</si>
  <si>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</si>
  <si>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Komplikationsrate therapeutische Koloskopien</t>
  </si>
  <si>
    <t>Elektive Kolon-Operationen</t>
  </si>
  <si>
    <t>Elektive Rektum-Operationen
(ohne TVE)</t>
  </si>
  <si>
    <t xml:space="preserve">Anastomoseninsuffizienzen Kolon </t>
  </si>
  <si>
    <t>Anastomoseninsuffizienzen Rektum</t>
  </si>
  <si>
    <t>Befundbericht vollständig
(complete pathology report)</t>
  </si>
  <si>
    <t xml:space="preserve">F2 Endoskopische Primärtherapie - OPS-Code
</t>
  </si>
  <si>
    <r>
      <t>2020</t>
    </r>
    <r>
      <rPr>
        <sz val="9"/>
        <color rgb="FFFF0000"/>
        <rFont val="Arial"/>
        <family val="2"/>
      </rPr>
      <t xml:space="preserve"> </t>
    </r>
    <r>
      <rPr>
        <vertAlign val="superscript"/>
        <sz val="9"/>
        <color rgb="FFFF0000"/>
        <rFont val="Arial"/>
        <family val="2"/>
      </rPr>
      <t>9)</t>
    </r>
  </si>
  <si>
    <t>2a</t>
  </si>
  <si>
    <t>2b</t>
  </si>
  <si>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</si>
  <si>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</si>
  <si>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</si>
  <si>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</si>
  <si>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</si>
  <si>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t>5a</t>
  </si>
  <si>
    <t>5b</t>
  </si>
  <si>
    <t>KRK-Primärfälle
(CRC primary cases)</t>
  </si>
  <si>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</si>
  <si>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G1 | G2 | G3 | G4 | L | M | H | B | 
 preG1 | preG2 | preG3 | preG4 | preL | preM | preH | preB</t>
  </si>
  <si>
    <t>KB - Kennzahl Nr. 24
Indicator no. 24</t>
  </si>
  <si>
    <t>KB - Kennzahl Nr. 25
Indicator no. 25</t>
  </si>
  <si>
    <r>
      <t xml:space="preserve">3. Postoperative Fallvorstellung
</t>
    </r>
    <r>
      <rPr>
        <b/>
        <sz val="12"/>
        <color theme="1" tint="0.34998626667073579"/>
        <rFont val="Arial"/>
        <family val="2"/>
      </rPr>
      <t>3. Postoperative case presentation</t>
    </r>
  </si>
  <si>
    <t>* Anteile sind nicht plausibel (nur 1  Kennzahlenjahr aus allen Kennzahlenjahren). Für die korrekte Darstellung im weiteren Verlauf ist jedoch ein breiterer  
   Balken notwendig.</t>
  </si>
  <si>
    <t>M31</t>
  </si>
  <si>
    <t>M31 &gt; 99%</t>
  </si>
  <si>
    <t xml:space="preserve">      Ø Follow-Up Quote der Jahre 2016-2018</t>
  </si>
  <si>
    <t>Lebermetastasenresektion</t>
  </si>
  <si>
    <t>Möglichst häufig Lebermetastasenresektion</t>
  </si>
  <si>
    <t>Lebermetastasenresektion am operativen Standort des Darmkrebszentrums</t>
  </si>
  <si>
    <t>Möglichst wenige postoperative Ereignisse</t>
  </si>
  <si>
    <t>&gt; 10%</t>
  </si>
  <si>
    <r>
      <t xml:space="preserve">Elektiv </t>
    </r>
    <r>
      <rPr>
        <vertAlign val="superscript"/>
        <sz val="10"/>
        <color theme="1"/>
        <rFont val="Arial"/>
        <family val="2"/>
      </rPr>
      <t>2)</t>
    </r>
  </si>
  <si>
    <r>
      <t xml:space="preserve">Notfall </t>
    </r>
    <r>
      <rPr>
        <vertAlign val="superscript"/>
        <sz val="10"/>
        <color theme="1"/>
        <rFont val="Arial"/>
        <family val="2"/>
      </rPr>
      <t>2)</t>
    </r>
  </si>
  <si>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</si>
  <si>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</si>
  <si>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</si>
  <si>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</si>
  <si>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</si>
  <si>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</si>
  <si>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</si>
  <si>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</si>
  <si>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</si>
  <si>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</si>
  <si>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</si>
  <si>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</si>
  <si>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</si>
  <si>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</si>
  <si>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</si>
  <si>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</si>
  <si>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</si>
  <si>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</si>
  <si>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</si>
  <si>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</si>
  <si>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</si>
  <si>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</si>
  <si>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</si>
  <si>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</si>
  <si>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</si>
  <si>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</si>
  <si>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</si>
  <si>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</si>
  <si>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</si>
  <si>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</si>
  <si>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</si>
  <si>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</si>
  <si>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</si>
  <si>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</si>
  <si>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</si>
  <si>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</si>
  <si>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</si>
  <si>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</si>
  <si>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</si>
  <si>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</si>
  <si>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</si>
  <si>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</si>
  <si>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</si>
  <si>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</si>
  <si>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</si>
  <si>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</si>
  <si>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</si>
  <si>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</si>
  <si>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</si>
  <si>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</si>
  <si>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</si>
  <si>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</si>
  <si>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</si>
  <si>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</si>
  <si>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</si>
  <si>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</si>
  <si>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</si>
  <si>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</si>
  <si>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r>
      <t xml:space="preserve">Nein.
</t>
    </r>
    <r>
      <rPr>
        <sz val="8"/>
        <color theme="2" tint="-0.749992370372631"/>
        <rFont val="Arial"/>
        <family val="2"/>
      </rPr>
      <t>No.</t>
    </r>
  </si>
  <si>
    <r>
      <t xml:space="preserve">Systemische Erstlinientherapie
</t>
    </r>
    <r>
      <rPr>
        <sz val="8"/>
        <color theme="2" tint="-0.749992370372631"/>
        <rFont val="Arial"/>
        <family val="2"/>
      </rPr>
      <t>(Systemic first-line therapy)</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</si>
  <si>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</si>
  <si>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</si>
  <si>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</si>
  <si>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</si>
  <si>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</si>
  <si>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</si>
  <si>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</si>
  <si>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</si>
  <si>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t>Lebermetastasenresektion 
Liver metastasis resection</t>
  </si>
  <si>
    <t>MTL22 Indikator (Mortalität,Transfer, Liegedauer)
MTL22 Indicator (mortality, transfer, hospital stay)</t>
  </si>
  <si>
    <t>Quartale (Indicator year)</t>
  </si>
  <si>
    <t>Quartale (Indicator year-1)</t>
  </si>
  <si>
    <t>Quartale (Indicator year-2)</t>
  </si>
  <si>
    <t>Quartale (Indicator year-3)</t>
  </si>
  <si>
    <t>EDIUM-Datenblatt</t>
  </si>
  <si>
    <t xml:space="preserve"> Auszug : zertifizierter_dz(210719).</t>
  </si>
  <si>
    <t>Es werden maximal 4 Jahre ab Kennzahlenjahr angezeigt abhängig von den Jahren aus der Datei zertifizierter_dz(210719) 
In dieser Datei werden zu jedem Zentrum der entsprchenden Studienbeginn und dann alle teilgenommenen Jahre eingetragen.
Also wenn ein Jahr ausgesetzt wird, wird das also auch nicht eingetragen.</t>
  </si>
  <si>
    <t>Studienstart  Siehe in Datei zertifizierte_dz (210719)</t>
  </si>
  <si>
    <t>Pilotzentren  sind dadurch gekennzeichnet das sie in der Datei zertifizierte_dz (210719) den Studienbeginn ab 1.10.2018 haben.</t>
  </si>
  <si>
    <t>In dem Tabellenblatt "Datenfelder" sind alle für die automatische Generierung notwendigen Datenfelder spezifiziert. Dort finden sich sowohl alle Ausprägungen als auch die Ausfüllhinweise. 
All of the data fields needed for automatic generation are specified in the chapter “Data fields.” All variants and tips on completing the fields are included in it.</t>
  </si>
  <si>
    <t xml:space="preserve">Beispiel-XML-Struktur entsprechend der Spezifikation Datenfelder
Sample XML structure in accordance with the data field specification.
</t>
  </si>
  <si>
    <t>Basisdaten / Kennzahlenbogen
Basic data / indicator sheet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</si>
  <si>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</si>
  <si>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</si>
  <si>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Prätherapeutische Fallvorstellung  - Primärfälle
Pretherapeutic case presentation  - primary case</t>
  </si>
  <si>
    <t>Prätherapeutische Fallvorstellung  - Rezidive / Fernmetastasierung
Pretherapeutic case presentation  - relapses / metachronous metastases</t>
  </si>
  <si>
    <t xml:space="preserve">Postoperative Fallvorstellung 
Post-operative case presentation </t>
  </si>
  <si>
    <t>Beratung Sozialdienst
Berechnung durch XML-OncoBox auf die Primärfälle beschränkt
Social services counselling
Calculation by the OncoBox, limited to primary cases</t>
  </si>
  <si>
    <t>Anteil Studienpatienten  - keine Berechnung durch OncoBox
Share of studies patient  - not calculated by the OncoBox</t>
  </si>
  <si>
    <t>Genetische Beratung 
Genetic counselling</t>
  </si>
  <si>
    <t>Immunhistochemische Bestimmung der MMR-Proteine
Immunohistochemical assessment of MMR proteins</t>
  </si>
  <si>
    <t>RAS- und BRAF-Bestimmung zu Beginn Erslinientherapie bei metastasiertem KRK
RAS and BRAF determination at the start of first-line treatment for metastasised colorectal carcinoma</t>
  </si>
  <si>
    <t>Komplikationsrate therapeutische  Koloskopien
keine Berechnung durch OncoBox, da nicht nur Zentrumspatienten
Complication rate with therapeutic coloscopies 
Not calculated by OncoBox, as not only centre patients are included</t>
  </si>
  <si>
    <t>Angabe Abstand mesorektale Faszie bei RK im unteren und mittleren Drittel 
Information on distance to mesorectal fascia in the diagnostic report (rectal cancer of the lower and middle third)</t>
  </si>
  <si>
    <t xml:space="preserve">Operative Primärfälle Kolon 
Surgical primary cases: colon </t>
  </si>
  <si>
    <t>Operative Primärfälle Rektum 
Surgical primary cases: rectum</t>
  </si>
  <si>
    <t xml:space="preserve">Revisions-OPs Kolon 
Revision surgery: colon </t>
  </si>
  <si>
    <t xml:space="preserve">Revisions-OPs Rektum 
Revision surgery: rectum </t>
  </si>
  <si>
    <t xml:space="preserve">Anastomoseinsuffizienzen Kolon 
Anastomotic insufficiency: colon </t>
  </si>
  <si>
    <t>Anastomoseinsuffizienzen Rektum
Anastomotic insufficiency: rectum</t>
  </si>
  <si>
    <t xml:space="preserve">Mortalität postoperativ 
Post-operative mortality </t>
  </si>
  <si>
    <t xml:space="preserve">Lokale R0-Resektion Rektum 
Local R0 resection: rectum </t>
  </si>
  <si>
    <t xml:space="preserve">Anzeichnung Stoma-Position 
Marking of stoma position </t>
  </si>
  <si>
    <t>Adjuvante Chemotherapien Kolon (UICC Stad. III) 
Adjuvant chemotherapies: colon (UICC stage III)</t>
  </si>
  <si>
    <t>Kombinationsschemotherapie bei mKRK mit systemischer Erstlinientherapie
Combination chemotherapy for metastasised colorectal carcinoma with systemic first-line treatment</t>
  </si>
  <si>
    <t xml:space="preserve">Qualität des TME-Rektumpräparates (Angabe Pathologie) 
Quality of the TME rectum specimen (information from pathology) </t>
  </si>
  <si>
    <t>Befundbericht nach operativer Resektion bei KRK
Diagnostic report after surgical resection of colorectal carcinoma</t>
  </si>
  <si>
    <t>Lymphknotenuntersuchung 
Lymph-node examination</t>
  </si>
  <si>
    <t xml:space="preserve">Beginn systemische Chemotherapie
Start systemic chemotherapy
</t>
  </si>
  <si>
    <t>Strahlentherapiedosis pro Zeit
Dose of radiotherapy</t>
  </si>
  <si>
    <t>Die Matrix Ergebnisqualität im EXCEL-Format als Teil des Erhebungsbogens für das Auditjahr 2016.
The quality of the matrix results in Excel format as part of the questionnaire sheet for the audit-year 2016</t>
  </si>
  <si>
    <t>Hier ist dargestellt, wie die XML auf Vollständigkeit und Korrektheit überprüft wird, wenn die XML zur Berechnung der Matrix Ergebnisqualität eingelesen wird.
This shows how the XML is checked for completeness and correctness when the XML is being read in to calculate the quality of the matrix results.</t>
  </si>
  <si>
    <t>Ergänzende Anmerkungen zur Verifizierung von Follow-Up-Meldungen (Q1-Q7)
Supplementary notes to verify follow-up reports (Q1-Q7)</t>
  </si>
  <si>
    <t>Darstellung des Algorithmus zur Berechnung der Zellen (absolute Zahlen) der Matrix Ergebnisqualität (Spalten B-W).
Presentation of the algorithm used to calculate the cells (absolute numbers) of the matix for the quality of results (columns B-W).</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</si>
  <si>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</si>
  <si>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</si>
  <si>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t>In dieser Liste sind alle gültigen Histologie-Codes von Karzinomen die als Primärfall zählen (Adenokarzinome).
This list includes all valid histology codes for carcinomas that count as primary cases.</t>
  </si>
  <si>
    <t>In diesem Tabellenblatt wird die Zählweise von Fällen bei Patienten mit mehreren kolorektalen Karzinomen erläutert.
This chapter explains the method used to count cases in patients with several colorectal carcinomas.</t>
  </si>
  <si>
    <t>Beschreibung der Zusammenführung der XML-Datei aus dem Tumordokumentations-system und der XML-Befragungsdatei aus www.edium-studie.de-
Description of the matching of the XML-file from the tumour documentation system
and the XML-file from www.edium-studie.de</t>
  </si>
  <si>
    <t>EDIUM Datenblatt
Excel-Ausgabe</t>
  </si>
  <si>
    <t>(Indicator year-3)</t>
  </si>
  <si>
    <t>(Indicator year - 2)</t>
  </si>
  <si>
    <t>(Indicator year - 1)</t>
  </si>
  <si>
    <t>(Indicator year )</t>
  </si>
  <si>
    <t>D6 Diagnose - Kolon oder Rektum
D6 Diagnosis - colon or rectum</t>
  </si>
  <si>
    <t>K | R</t>
  </si>
  <si>
    <t>1.4) nicht operierter Primärfall (kurativ)
1.4) Nonsurgical primary case (curative)</t>
  </si>
  <si>
    <t>2a. Prätherapeutische Fallvorstellung
2a. Pre-therapeutic case presentation</t>
  </si>
  <si>
    <r>
      <t>Qualitätsindikato</t>
    </r>
    <r>
      <rPr>
        <sz val="10"/>
        <rFont val="Arial"/>
        <family val="2"/>
      </rPr>
      <t xml:space="preserve">r </t>
    </r>
    <r>
      <rPr>
        <sz val="10"/>
        <color indexed="8"/>
        <rFont val="Arial"/>
        <family val="2"/>
      </rPr>
      <t xml:space="preserve">der S3-Leitlinie für das Kolorektale Karzinom
</t>
    </r>
    <r>
      <rPr>
        <sz val="10"/>
        <color theme="2" tint="-0.749992370372631"/>
        <rFont val="Arial"/>
        <family val="2"/>
      </rPr>
      <t>Quality indicator</t>
    </r>
    <r>
      <rPr>
        <sz val="10"/>
        <color rgb="FFFF0000"/>
        <rFont val="Arial"/>
        <family val="2"/>
      </rPr>
      <t xml:space="preserve"> </t>
    </r>
    <r>
      <rPr>
        <sz val="10"/>
        <color theme="2" tint="-0.749992370372631"/>
        <rFont val="Arial"/>
        <family val="2"/>
      </rPr>
      <t>of the Level 3 Guideline on Colorectal Carcinoma</t>
    </r>
  </si>
  <si>
    <t>5-482.8;5-482.80;5-482.82;5-482.8x ; 5-482.9*; 5-482.a; 5-482.b; 5-482.b0;  5-482.b1 oder TVE</t>
  </si>
  <si>
    <t>2b. Prätherapeutische Fallvorstellung Rezidiv / metachrone Metastasen
2b. Pre-therapeutic case presentation of recurrence / metachronous metastases</t>
  </si>
  <si>
    <t>Alle Zentrumsfälle mit neuaufgetretenem Rezidiv und/oder Fernmetastasen(nicht primär)
(All centre cases with a new  relapse and /or distant metastases(excluding patients with metastases at diagnosis))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</si>
  <si>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</si>
  <si>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Alle Fälle im Nenner, nach deren 1.  elektiver OP  infolge von perioperativen Komplikationen innerhalb von 30 d eine Revisionsoperation durchgeführt werden musste
(not counted: Diagnostic irrigation parascopies)
(All cases in the denominator in which revision surgery had to be carried out within 30 d after the first elective operation, due to perioperative complications)</t>
  </si>
  <si>
    <t>Primärfälle operativ Rektum, nach deren 1.  elektiver OP  infolge von perioperativen Komplikationen innerhalb von 30 d eine Revisionsoperation durchgeführt werden musste
(not counted: Diagnostic irrigation parascopies)
(Surgical primary cases in the rectum in which revision surgery had to be carried out within 30 days of the first elective procedure, due to perioperative complicatons)</t>
  </si>
  <si>
    <r>
      <t xml:space="preserve">Qualitätsindikator </t>
    </r>
    <r>
      <rPr>
        <sz val="10"/>
        <rFont val="Arial"/>
        <family val="2"/>
      </rPr>
      <t xml:space="preserve">der S3-Leitlinie für das Kolorektale Karzinom
</t>
    </r>
    <r>
      <rPr>
        <sz val="10"/>
        <color theme="2" tint="-0.749992370372631"/>
        <rFont val="Arial"/>
        <family val="2"/>
      </rPr>
      <t xml:space="preserve">Quality indicator </t>
    </r>
    <r>
      <rPr>
        <sz val="10"/>
        <color theme="2" tint="-0.749992370372631"/>
        <rFont val="Arial"/>
        <family val="2"/>
      </rPr>
      <t>of the Level 3 Guideline on Colorectal Carcinoma</t>
    </r>
  </si>
  <si>
    <t xml:space="preserve">Qualitätsindikator der S3-Leitlinie für das Kolorektale Karzinom
Quality indicator of the Level 3 Guideline on Colorectal Carcinoma
</t>
  </si>
  <si>
    <t>Zählen Mukosektomien und Vollwandexzisionen in den Nenner der Kennzahl?
Do mucosectomies and full-wall excisions count towards the denominator of the ratio?</t>
  </si>
  <si>
    <t>Werden auch die therapeutischen Koloskopien der Gastroenterologischen Praxen in der Kennzahl erfasst?
Are therapeutic colonoscopies in gastroenterological practices also included in the indicator?</t>
  </si>
  <si>
    <t>Nein. Die therapeutischen Koloskopien der Gastroenterologischen Praxen werden in dem Erhebungsbogen für Gastroenterologische Praxen abgebildet
No. The therapeutic colonoscopies of gastroenterological practices are shown in the data entry form for gastroenterological practices</t>
  </si>
  <si>
    <t>Vom Tumordokumentationshersteller bei Generierung automatisch zu befüllen.
Angabe des Tumordokumentationsherstellers in XML-Datei (freie Textwahl durch Hersteller, keine strukturierte Vorgabe)</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</si>
  <si>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
Angabe erfolgt durch Tumordokumentar*in und wird nicht automatisch ermittelt.</t>
  </si>
  <si>
    <r>
      <t>Gemessen in der Regel  durch starre Rektoskopie oder MRT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</si>
  <si>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1 ist zu dokumentieren, wenn synchron zu dem hier gemeldeten Primärfall ein weiteres kolorektales Karzinom behandelt wird. 
Beispiel: Wird hier der Primärfall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</si>
  <si>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5-482.81 Vollwandexzision, lokal : Endoskopisch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</si>
  <si>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</si>
  <si>
    <t>H4
GX | G1 | G2 | G3 | G4 | L | M | H | B | U | T | 
preGX | preG1 | preG2 | preG3 | preG4| preL | preM | preH | preB | preU | preT</t>
  </si>
  <si>
    <t>H4   Postoperative Histologie / Staging  - Prä./ postth. Grading</t>
  </si>
  <si>
    <t>Angabe für Rektum-Ca relevant.</t>
  </si>
  <si>
    <t>Lebermetastasen, die im Rahmen der Therapie des Primärtumors diagnostiziert und therapiert werden.</t>
  </si>
  <si>
    <t xml:space="preserve"> 5-482.8 5-482.80;5-482.82;5-482.8x ;5-482.9*; 5-482.a; 5-482.b; 5-482.b0;  5-482.b1 oder TVE</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</si>
  <si>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 Full-thickness excsision, local
5-482.80 Full-thickness excsision, local : Peranal
5-482.82 Full wall excision, local : endoscopic microsurgery
5-482.8x Full wall excision, local : Other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</si>
  <si>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t>Wie wird die Erstlinientherapie im Rahmen der Kennzahl Nr. 10 definiert??
How is first-line therapy defined in the context of key figure no. 10?</t>
  </si>
  <si>
    <t>a) Zählen im Zähler der Kennzahl 10 nur die Fälle, bei denen die Mutationsanalysen für RAS und für BRAF durchgeführt wurden?
b) Muss bei der RAS-Analyse immer der Mutationsstatus für NRAS und KRAS untersucht werden?
a) Do only the cases where the mutation analyses for RAS and for BRAF were carried out count in the numerator of code 10?
b) Does the RAS analysis always have to include the mutation status for NRAS and KRAS?</t>
  </si>
  <si>
    <t xml:space="preserve">
wenn C1 = 1 
ODER
C1 = 2 und 
F2 = 5-482.8; 5-482.80;5-482.82;5-482.8x ;5-482.9*; 5-482.a; 5-482.b; 5-482.b0;  5-482.b1 oder TVE</t>
  </si>
  <si>
    <t>Qualitätsindikator der S3-Leitlinie für das Kolorektale Karzinom
Quality indicator of the Level 3 Guideline for Colorectal Carcinoma</t>
  </si>
  <si>
    <t>Qualitätsindikator der S3-Leitlinie für das Kolorektale Karzinom
Quality indicator of the Level 3 Guideline on Colorectal Carcinoma</t>
  </si>
  <si>
    <t xml:space="preserve">Grundgesamtheit für die Kennzahl sind Zentrumsfälle mit Lebermetastase. In der Kennzahl wird nicht zwischen dem Erstauftreten und dem Rezidiv einer Lebermetastase unterschieden.
The population for the indicator are centre cases with liver metastases. The indicator does not differentiate between the first occurrence and the recurrence of a liver metastasis.
</t>
  </si>
  <si>
    <t xml:space="preserve">Die Zuordnung der Zentrumsfälle in den Nenner erfolgt über die Diagnose der Lebermetastasierung. Das Primärfall- bzw. Zentrumsfalldatum spielt keine Rolle.
The allocation of the centre cases to the denominator is based on the diagnosis of liver metastasis. The primary case or centre case date is not important.
</t>
  </si>
  <si>
    <t>Eine zweimalige Zählung pro Jahr ist theoretisch denkbar (zweimal Diagnose einer ausschließlichen Lebermetastasen).
Counting twice a year is theoretically doable (twice diagnosis of an exclusive liver metastasis).</t>
  </si>
  <si>
    <t>Qualitätsindikator der S3-Leitlinie für das Kolorektale Karzinom
Quality indicator of the Level 3 guideline for colorectal carcinoma</t>
  </si>
  <si>
    <t xml:space="preserve">  GX | G1 | G2 | G3 | G4  | L | M | H | B | 
 preG1 | preG2 | preG3 | preG4 | preL | preM | preH | preB</t>
  </si>
  <si>
    <t>siehe Zähler Kennzahl Nr. 24
see numerator indicator no. 24</t>
  </si>
  <si>
    <t>Adenokarzinom o.n.A. *
(Adenocarcinoma, not otherwise specified (NOS))</t>
  </si>
  <si>
    <t>EB/ LL</t>
  </si>
  <si>
    <t>LL QI</t>
  </si>
  <si>
    <t>LLQI</t>
  </si>
  <si>
    <t>Operationen des Nenners mit Revisionsoperationen infolge von perioperativen Komplikationen innerhalb von 30 d nach OP (nicht gezählt werden: diagnostische Spüllaparoskopien)</t>
  </si>
  <si>
    <t>Lebermetastasenresektion außerhalb des operativen Standortes des Darmkrebszentrums</t>
  </si>
  <si>
    <r>
      <t>2021</t>
    </r>
    <r>
      <rPr>
        <sz val="9"/>
        <color rgb="FFFF0000"/>
        <rFont val="Arial"/>
        <family val="2"/>
      </rPr>
      <t xml:space="preserve"> </t>
    </r>
    <r>
      <rPr>
        <vertAlign val="superscript"/>
        <sz val="9"/>
        <color rgb="FFFF0000"/>
        <rFont val="Arial"/>
        <family val="2"/>
      </rPr>
      <t>9)</t>
    </r>
  </si>
  <si>
    <t xml:space="preserve">      Ø Follow-Up Quote der Jahre 2017-2019</t>
  </si>
  <si>
    <r>
      <t xml:space="preserve">Diagnose Zweitmalignom im Verlauf </t>
    </r>
    <r>
      <rPr>
        <vertAlign val="superscript"/>
        <sz val="8"/>
        <color rgb="FFFF0000"/>
        <rFont val="Arial"/>
        <family val="2"/>
      </rPr>
      <t>10)</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</si>
  <si>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</si>
  <si>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r>
      <t xml:space="preserve">Wenn ein Pat. an mehreren Dickdarm-Karzinomen erkrankt sind: wie wird das dann berechnet?
</t>
    </r>
    <r>
      <rPr>
        <sz val="8"/>
        <color rgb="FF494529"/>
        <rFont val="Arial"/>
        <family val="2"/>
      </rPr>
      <t>If a patient is suffering from several carcinomas in the colon: how is the situation calculated?</t>
    </r>
  </si>
  <si>
    <r>
      <t xml:space="preserve">notwendig zur Bestimmung, ob Pat. palliativer Primärfall ist
</t>
    </r>
    <r>
      <rPr>
        <sz val="8"/>
        <color rgb="FF494529"/>
        <rFont val="Arial"/>
        <family val="2"/>
      </rPr>
      <t>Necessary to determine whether the patient is a palliative primary case</t>
    </r>
  </si>
  <si>
    <r>
      <t xml:space="preserve">Wie wird ein Pat. gezählt, bei dem der Primärtumor mit palliativer Intention entfernt wird? 
</t>
    </r>
    <r>
      <rPr>
        <sz val="8"/>
        <color rgb="FF494529"/>
        <rFont val="Arial"/>
        <family val="2"/>
      </rPr>
      <t>How is a patient counted in whom the primary tumour is removed with palliative intent?</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</si>
  <si>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</si>
  <si>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t xml:space="preserve">notwendig zur Bestimmung, ob Pat. ein kurativer Primärfall ist
</t>
    </r>
    <r>
      <rPr>
        <sz val="8"/>
        <color rgb="FF494529"/>
        <rFont val="Arial"/>
        <family val="2"/>
      </rPr>
      <t>Necessary to determine whether the patient is a curative primary case</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</si>
  <si>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</si>
  <si>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Pat. mit neuaufgetretenem Rezidiv und/oder Fernmetastasen
</t>
    </r>
    <r>
      <rPr>
        <sz val="8"/>
        <color theme="2" tint="-0.749992370372631"/>
        <rFont val="Arial"/>
        <family val="2"/>
      </rPr>
      <t>(Patients with new recurrence and/or distant metastases)</t>
    </r>
  </si>
  <si>
    <r>
      <t xml:space="preserve">Per definitionem können nur Pat. vorgestellt werden, die nicht notfall-therapiert werden müssen
</t>
    </r>
    <r>
      <rPr>
        <sz val="8"/>
        <color rgb="FF494529"/>
        <rFont val="Arial"/>
        <family val="2"/>
      </rPr>
      <t>By definition, only patients who do not have to undergo emergency surgery can be presented</t>
    </r>
  </si>
  <si>
    <t>Prätherapeutische Vorstellung von Pat., die eine TVE erhalten</t>
  </si>
  <si>
    <r>
      <t>Pat.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</si>
  <si>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Nein, nur elektive therapierte Pat..
</t>
    </r>
    <r>
      <rPr>
        <sz val="8"/>
        <color theme="2" tint="-0.749992370372631"/>
        <rFont val="Arial"/>
        <family val="2"/>
      </rPr>
      <t>No, only electively treated patients.</t>
    </r>
  </si>
  <si>
    <r>
      <t xml:space="preserve">Wann soll der Pat. vorgestellt werden?
</t>
    </r>
    <r>
      <rPr>
        <sz val="8"/>
        <color theme="2" tint="-0.749992370372631"/>
        <rFont val="Arial"/>
        <family val="2"/>
      </rPr>
      <t>When should the patient be presented?</t>
    </r>
  </si>
  <si>
    <t>Pat. mit neuaufgetretenem Rezidiv und/oder Fernmetastasen 
(= Kennzahl 1)
(Patients with new relapse and / or new metastases)</t>
  </si>
  <si>
    <r>
      <t>Pat.</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</si>
  <si>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Elektive Pat. mit RK und alle elektiven Pat. mit KK Stad. IV
</t>
    </r>
    <r>
      <rPr>
        <sz val="8"/>
        <color theme="2" tint="-0.749992370372631"/>
        <rFont val="Arial"/>
        <family val="2"/>
      </rPr>
      <t>(Elective Patients with rectal carcinoma and elective patients with stage IV colon carcinoma)</t>
    </r>
  </si>
  <si>
    <r>
      <t xml:space="preserve">Zählen auch Pat.,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</si>
  <si>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</si>
  <si>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Der Begriff postoperativ bezi</t>
    </r>
    <r>
      <rPr>
        <sz val="8"/>
        <rFont val="Arial"/>
        <family val="2"/>
      </rPr>
      <t>eht sich auch auf die posttherapeutisch (nach endoskopischem Eingriff)</t>
    </r>
    <r>
      <rPr>
        <sz val="8"/>
        <color indexed="8"/>
        <rFont val="Arial"/>
        <family val="2"/>
      </rPr>
      <t xml:space="preserve"> vorgestellten Pat.. </t>
    </r>
    <r>
      <rPr>
        <sz val="8"/>
        <rFont val="Arial"/>
        <family val="2"/>
      </rPr>
      <t xml:space="preserve">Pat.,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</si>
  <si>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rPr>
        <sz val="8"/>
        <rFont val="Arial"/>
        <family val="2"/>
      </rPr>
      <t>Müssen postoperativ verstorbene Pat.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</si>
  <si>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 werden für den Nenner gezählt, müssen aber nicht in der Tumorkonferenz vorgestellt werden, d.h. sie werden nicht für den Zähler gezählt. Postoperativ/-interventionell verstorbene Pat.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</si>
  <si>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Primärfälle Gesamt + Pat. mit neuaufgetretenem Rezidiv und/oder Fernmetastasen 
(= Kennzahl 1)
(Total primary cases + patients with new relapse and /or new metastases)</t>
  </si>
  <si>
    <r>
      <t xml:space="preserve">Was ist mit peri- und postoperativ verstorbenen Pat.? 
</t>
    </r>
    <r>
      <rPr>
        <sz val="8"/>
        <color rgb="FF494529"/>
        <rFont val="Arial"/>
        <family val="2"/>
      </rPr>
      <t>What about patients who die perioperatively and postoperatively?</t>
    </r>
  </si>
  <si>
    <r>
      <t xml:space="preserve">Zentrumsfälle (Primärfälle, Pat. mit Rezidiv bzw. Fernmetastasierung)
</t>
    </r>
    <r>
      <rPr>
        <sz val="8"/>
        <color rgb="FF494529"/>
        <rFont val="Arial"/>
        <family val="2"/>
      </rPr>
      <t>(Centre case (primary cases, patients with recurrence or distant metastases))</t>
    </r>
  </si>
  <si>
    <t>Pat. mit neuaufgetretenem Rezidiv und/oder Fernmetastasen</t>
  </si>
  <si>
    <r>
      <t xml:space="preserve">Pat. des Nenners, die stationär oder ambulant durch den Sozialdienst beraten wurden
</t>
    </r>
    <r>
      <rPr>
        <sz val="8"/>
        <color theme="2" tint="-0.749992370372631"/>
        <rFont val="Arial"/>
        <family val="2"/>
      </rPr>
      <t>(Inpatients or outpatients of the denominator  who received  counselling from the social services)</t>
    </r>
  </si>
  <si>
    <r>
      <t>Primärfälle Gesamt + Pat. mit neuaufgetretenem Rezidiv und/oder Fernmetastasen (=Kennzahl 1)
(Total primary cases + patients with new relapse and or new metastases</t>
    </r>
    <r>
      <rPr>
        <strike/>
        <sz val="8"/>
        <rFont val="Arial"/>
        <family val="2"/>
      </rPr>
      <t>)</t>
    </r>
  </si>
  <si>
    <t>Nenner  Nr. 5a
(Denominator no. 5a)</t>
  </si>
  <si>
    <t>Nenner  Nr. 5b
(Denominator no. 5b)</t>
  </si>
  <si>
    <r>
      <t xml:space="preserve">P5
0 = Pat. wurde nicht vom Sozialdienst beraten
1 = Pat. wurde vom Sozialdienst beraten
9 = unbekannt
</t>
    </r>
    <r>
      <rPr>
        <sz val="8"/>
        <color rgb="FF494529"/>
        <rFont val="Arial"/>
        <family val="2"/>
      </rPr>
      <t xml:space="preserve">P5
0 = patient was not counselled by social services
1 = patient was counselled by social services
9 = not known
</t>
    </r>
  </si>
  <si>
    <r>
      <t xml:space="preserve">alle am Zentrum im Kalenderjahr therapierten Pat.
</t>
    </r>
    <r>
      <rPr>
        <sz val="8"/>
        <color rgb="FF494529"/>
        <rFont val="Arial"/>
        <family val="2"/>
      </rPr>
      <t>(All patients treated at the centre during the calendar year)</t>
    </r>
  </si>
  <si>
    <r>
      <t xml:space="preserve">alle anderen therapierten KRK-Pat.
</t>
    </r>
    <r>
      <rPr>
        <sz val="8"/>
        <color rgb="FF494529"/>
        <rFont val="Arial"/>
        <family val="2"/>
      </rPr>
      <t>(All other CRC patients treated)</t>
    </r>
  </si>
  <si>
    <r>
      <t xml:space="preserve">Pat. mit Wiedererkrankung
</t>
    </r>
    <r>
      <rPr>
        <sz val="8"/>
        <color rgb="FF494529"/>
        <rFont val="Arial"/>
        <family val="2"/>
      </rPr>
      <t>(Patients with recurrent disease)</t>
    </r>
  </si>
  <si>
    <r>
      <t xml:space="preserve">Palliativpat.
</t>
    </r>
    <r>
      <rPr>
        <sz val="8"/>
        <color rgb="FF494529"/>
        <rFont val="Arial"/>
        <family val="2"/>
      </rPr>
      <t>(Pallative patients)</t>
    </r>
  </si>
  <si>
    <r>
      <t xml:space="preserve">Nachsorgepat.
</t>
    </r>
    <r>
      <rPr>
        <sz val="8"/>
        <color rgb="FF494529"/>
        <rFont val="Arial"/>
        <family val="2"/>
      </rPr>
      <t>(Follow-up patients)</t>
    </r>
  </si>
  <si>
    <r>
      <t xml:space="preserve">Zählen hier Follow-Up Pat. im Zähler?
</t>
    </r>
    <r>
      <rPr>
        <sz val="8"/>
        <color rgb="FF494529"/>
        <rFont val="Arial"/>
        <family val="2"/>
      </rPr>
      <t>Are follow-up patients included in the numerator here?</t>
    </r>
  </si>
  <si>
    <r>
      <t xml:space="preserve">Nein, Follow-Up Pat. dürfen für die Studienquote nicht gezählt werden.
</t>
    </r>
    <r>
      <rPr>
        <sz val="8"/>
        <color rgb="FF494529"/>
        <rFont val="Arial"/>
        <family val="2"/>
      </rPr>
      <t>No, follow-up patients may not be counted towards the research study quota.</t>
    </r>
  </si>
  <si>
    <t>6b</t>
  </si>
  <si>
    <t>6a</t>
  </si>
  <si>
    <r>
      <t xml:space="preserve">Primärfälle, die im Kennzahlenjahr in eine Studie mit Ethikvotum worden sind
</t>
    </r>
    <r>
      <rPr>
        <sz val="8"/>
        <color rgb="FF494529"/>
        <rFont val="Arial"/>
        <family val="2"/>
      </rPr>
      <t>(Primary cases who were included in a study subject to an ethics vote in the indicator year)</t>
    </r>
  </si>
  <si>
    <r>
      <t xml:space="preserve">Im Kennzahlenjahr in Studie eingebracht
</t>
    </r>
    <r>
      <rPr>
        <sz val="8"/>
        <color rgb="FF494529"/>
        <rFont val="Arial"/>
        <family val="2"/>
      </rPr>
      <t>(Included in research study in the indicator year)</t>
    </r>
  </si>
  <si>
    <r>
      <t xml:space="preserve">Nenner Nr. 6a
</t>
    </r>
    <r>
      <rPr>
        <sz val="8"/>
        <color rgb="FF494529"/>
        <rFont val="Arial"/>
        <family val="2"/>
      </rPr>
      <t>(Denominator no. 6a)</t>
    </r>
  </si>
  <si>
    <r>
      <t xml:space="preserve">Nenner Nr. 6b
</t>
    </r>
    <r>
      <rPr>
        <sz val="8"/>
        <color rgb="FF494529"/>
        <rFont val="Arial"/>
        <family val="2"/>
      </rPr>
      <t>(Denominator no. 6b)</t>
    </r>
  </si>
  <si>
    <r>
      <t xml:space="preserve">Primärfälle mit einem KRK, die einen Pat.fragebogen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</si>
  <si>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Wann werden die Pat.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</si>
  <si>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P2
1 = nicht-interventionelle Studie
2 = interventionelle Studie
9 = Studienpat.,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</si>
  <si>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Bezieht sich diese Anforderung nur auf primärmetastasierte Pat.?
</t>
    </r>
    <r>
      <rPr>
        <sz val="8"/>
        <color theme="2" tint="-0.749992370372631"/>
        <rFont val="Arial"/>
        <family val="2"/>
      </rPr>
      <t>Does this requirement only apply to primary metastatic patients?</t>
    </r>
  </si>
  <si>
    <r>
      <t xml:space="preserve">Nein, im Nenner sind ebenfalls Pat.,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</si>
  <si>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t xml:space="preserve">a) Es handelt sich um eine „Und“-Verbindung, um für den Pat. möglichst alle Therapieoptionen zu erfassen.
Wenn keine RAS-Mutation nachgewiesen wird (= negativ), dann soll zusätzlich BRAF-Testung erfolgen (Stufendiagnostik). Ist beides erfolgt, kann der Pat. für den Zähler gewertet werden.
Wenn eine RAS-Mutation nachgewiesen wird (= positiv), entfällt die BRAF-Testung gemäß Leitlinie. In diesem Fall kann der Pat. ebenfalls für den Zähler gewertet werden.
b) Wenn eine der beiden Mutationen (NRAS/KRAS) nachgewiesen wird, muss die jeweilig andere Analyse nicht durchgeführt werden, um die Pat. für den Zähler zu zählen. 
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</si>
  <si>
    <r>
      <t xml:space="preserve">Beziehen sich die Kennzahlen zu den Koloskopien auf die Prozeduren oder auf den Pat.?
</t>
    </r>
    <r>
      <rPr>
        <sz val="8"/>
        <color theme="2" tint="-0.749992370372631"/>
        <rFont val="Arial"/>
        <family val="2"/>
      </rPr>
      <t>Do the quality indicators for coloscopies refer to the procedures or the patients?</t>
    </r>
  </si>
  <si>
    <r>
      <t xml:space="preserve">Pat. des Nenners mit Angabe des Abstands zur mesorektalen Faszie im Befundbericht
</t>
    </r>
    <r>
      <rPr>
        <sz val="8"/>
        <color rgb="FF494529"/>
        <rFont val="Arial"/>
        <family val="2"/>
      </rPr>
      <t>(Patients of the denominator with information on distance to mesorectal fascia in the diagnostic report)</t>
    </r>
  </si>
  <si>
    <r>
      <t xml:space="preserve">Pat.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</si>
  <si>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Welche Zählweise ist die richtige: pro Pat. oder Anzahl der Operationen?
</t>
    </r>
    <r>
      <rPr>
        <sz val="8"/>
        <color rgb="FF494529"/>
        <rFont val="Arial"/>
        <family val="2"/>
      </rPr>
      <t>Which method of counting is correct: per patient or per number of operations?</t>
    </r>
  </si>
  <si>
    <r>
      <t xml:space="preserve">Pat.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</si>
  <si>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 mit KK, bei denen in einer elektiven Tumorresektion eine Anastomose angelegt wurde
</t>
    </r>
    <r>
      <rPr>
        <sz val="8"/>
        <color rgb="FF494529"/>
        <rFont val="Arial"/>
        <family val="2"/>
      </rPr>
      <t>(Patients with colon cancer in whom anastomosis was performed in an elective tumour resection)</t>
    </r>
  </si>
  <si>
    <r>
      <t xml:space="preserve">Pat.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</si>
  <si>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Pat.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</si>
  <si>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 xml:space="preserve">Pat. des Nenners, die innerhalb von 30 d postoperativ verstorben sind
</t>
    </r>
    <r>
      <rPr>
        <sz val="8"/>
        <color theme="2" tint="-0.749992370372631"/>
        <rFont val="Arial"/>
        <family val="2"/>
      </rPr>
      <t>(Patients of the denominator who died within 30d post-operative)</t>
    </r>
  </si>
  <si>
    <r>
      <t>Elektiv operierte Pat. (ohne TVE)</t>
    </r>
    <r>
      <rPr>
        <sz val="8"/>
        <color rgb="FFFF0000"/>
        <rFont val="Arial"/>
        <family val="2"/>
      </rPr>
      <t xml:space="preserve">
</t>
    </r>
    <r>
      <rPr>
        <sz val="8"/>
        <color rgb="FF494529"/>
        <rFont val="Arial"/>
        <family val="2"/>
      </rPr>
      <t>(Patients with elective surgery (without transanal wall resection))</t>
    </r>
  </si>
  <si>
    <r>
      <t xml:space="preserve">Sind Notfallpat. im Nenner auch zu berücksichtigen?
</t>
    </r>
    <r>
      <rPr>
        <sz val="8"/>
        <color rgb="FF494529"/>
        <rFont val="Arial"/>
        <family val="2"/>
      </rPr>
      <t>Should emergency patients also be included in the denominator?</t>
    </r>
  </si>
  <si>
    <r>
      <t xml:space="preserve">Sind Notfallpat. im Nenner auch zu berücksichtigen?
</t>
    </r>
    <r>
      <rPr>
        <sz val="8"/>
        <color theme="2" tint="-0.749992370372631"/>
        <rFont val="Arial"/>
        <family val="2"/>
      </rPr>
      <t>Should emergency patients also be included in the denominator?</t>
    </r>
  </si>
  <si>
    <r>
      <t xml:space="preserve">Ist der Tumor trotz palliativer Gesamtsituation reseziert  (z.B. Tumorstenose bei Peritonealkarzinose oder diffuser Lebermetastasierung): muss dieser Pat.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</si>
  <si>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Pat. des Nenners mit präoperativer Anzeichnung der Stomaposition
</t>
    </r>
    <r>
      <rPr>
        <sz val="8"/>
        <color theme="2" tint="-0.749992370372631"/>
        <rFont val="Arial"/>
        <family val="2"/>
      </rPr>
      <t>(Patients of the denominator with preoperative marking of stoma position)</t>
    </r>
  </si>
  <si>
    <r>
      <t>Pat.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</si>
  <si>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 xml:space="preserve">Pat. des Nenners, die eine adjuvante Chemotherapie erhalten haben
</t>
    </r>
    <r>
      <rPr>
        <sz val="8"/>
        <color theme="2" tint="-0.749992370372631"/>
        <rFont val="Arial"/>
        <family val="2"/>
      </rPr>
      <t>(Patients of the denominator who received adjuvant chemotherapy)</t>
    </r>
  </si>
  <si>
    <r>
      <rPr>
        <sz val="8"/>
        <rFont val="Arial"/>
        <family val="2"/>
      </rPr>
      <t>Pat.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</si>
  <si>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Alle Fälle im Nenner (Pat.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</si>
  <si>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</si>
  <si>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t>Pat. ≤ 75 Jahre alt
Patients  ≤  75 years of age</t>
  </si>
  <si>
    <r>
      <t xml:space="preserve">Pat. ≤ 75 Jahre bei Erstdiagnose
</t>
    </r>
    <r>
      <rPr>
        <sz val="8"/>
        <color theme="2" tint="-0.749992370372631"/>
        <rFont val="Arial"/>
        <family val="2"/>
      </rPr>
      <t>Patients ≤ 75 years at initial diagnosis</t>
    </r>
  </si>
  <si>
    <r>
      <t xml:space="preserve">Pat. des Nenners mit Kombinationschemotherapie
</t>
    </r>
    <r>
      <rPr>
        <sz val="8"/>
        <color theme="0" tint="-0.499984740745262"/>
        <rFont val="Arial"/>
        <family val="2"/>
      </rPr>
      <t>(Patients of the denominator with combination chemotherapy)</t>
    </r>
  </si>
  <si>
    <r>
      <t xml:space="preserve">Pat. mit metastasiertem KRK, ECOG 0-1 und systemischer Erstlinientherapie
</t>
    </r>
    <r>
      <rPr>
        <sz val="8"/>
        <color theme="0" tint="-0.499984740745262"/>
        <rFont val="Arial"/>
        <family val="2"/>
      </rPr>
      <t>(Patients with metastasised colorectal carcinoma, ECOG 0-1 and systemic first-line chemotherapy)</t>
    </r>
  </si>
  <si>
    <r>
      <t xml:space="preserve">Pat. mit Kombinationschemotherapie
</t>
    </r>
    <r>
      <rPr>
        <sz val="8"/>
        <color theme="3" tint="-0.249977111117893"/>
        <rFont val="Arial"/>
        <family val="2"/>
      </rPr>
      <t>(Patients with combination chemotherapy)</t>
    </r>
  </si>
  <si>
    <r>
      <t xml:space="preserve">Sind im Nenner nur Pat.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</si>
  <si>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Pat.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</si>
  <si>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Alle operativen Primärfälle Rektum (unteres und mittleres Drittel, ohne TVE) - keine Notfall- Pat.,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</si>
  <si>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</si>
  <si>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Patl mit KRK und operativer Resektion
</t>
    </r>
    <r>
      <rPr>
        <sz val="8"/>
        <color theme="2" tint="-0.749992370372631"/>
        <rFont val="Arial"/>
        <family val="2"/>
      </rPr>
      <t>(Patients with colorectal carcinoma and surgical resection)</t>
    </r>
  </si>
  <si>
    <r>
      <t xml:space="preserve">Pat. des Nenners mit ≥ 12 pathologisch untersuchten Lymphknoten 
</t>
    </r>
    <r>
      <rPr>
        <sz val="8"/>
        <color theme="2" tint="-0.749992370372631"/>
        <rFont val="Arial"/>
        <family val="2"/>
      </rPr>
      <t>(Patients of the denomonator with pathological examination of lymph nodes ≥12)</t>
    </r>
  </si>
  <si>
    <r>
      <t>Pat.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</si>
  <si>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rPr>
        <sz val="8"/>
        <color theme="1"/>
        <rFont val="Arial"/>
        <family val="2"/>
      </rPr>
      <t>Pat.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</si>
  <si>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Sind alle elektiv an einem KRK operierten Pat. gemeint oder alle von der betreffenden Abteilung elektiv operierten Pat.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</si>
  <si>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Es geht explitit nicht um eine direkte Verlegung in die Reha bzw. Tagesklinik, sondern die Verlegung in ein anderes Krankenhaus (= unter ständiger ärztlicher Leitung, Zur Akutversorgung bzw. zur jederzeitigen Versorgung von Pat.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</si>
  <si>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2)  </t>
    </r>
    <r>
      <rPr>
        <sz val="8"/>
        <rFont val="Arial"/>
        <family val="2"/>
      </rPr>
      <t>Fußnote 2 für Darmkrebspat. nicht relevant.</t>
    </r>
  </si>
  <si>
    <r>
      <t xml:space="preserve">6)  </t>
    </r>
    <r>
      <rPr>
        <sz val="8"/>
        <rFont val="Arial"/>
        <family val="2"/>
      </rPr>
      <t>Krebsregister können in der Regel keine Follow-Up-Daten zu Pat. außerhalb des Einzugsgebietes einholen.</t>
    </r>
  </si>
  <si>
    <r>
      <t xml:space="preserve">7)  </t>
    </r>
    <r>
      <rPr>
        <sz val="8"/>
        <rFont val="Arial"/>
        <family val="2"/>
      </rPr>
      <t xml:space="preserve">Zusätzlich können hier Pat. mit Ereignis ohne exakte Lokalisationsangabe eingetragen werden, die keiner der drei Spalten R - T genau zuzuordnen sind. </t>
    </r>
  </si>
  <si>
    <t>Alle Pat. ab dem Folgejahr der EZ sind im Follow-Up zu berücksichtigen; alle relevanten Nachsorgejahre sind zu bearbeiten, abhängig vom Datum der Erstzertifizierung.</t>
  </si>
  <si>
    <t>Anzahl Primärpat.</t>
  </si>
  <si>
    <t>Matrix - Ergebnisqualität Primärbehandlung (Kolonpat.)</t>
  </si>
  <si>
    <t>Auffällig niedrige Quote tumorfreier Pat.</t>
  </si>
  <si>
    <r>
      <t xml:space="preserve">3) </t>
    </r>
    <r>
      <rPr>
        <sz val="8"/>
        <rFont val="Arial"/>
        <family val="2"/>
      </rPr>
      <t xml:space="preserve"> Pat., die in dieser Darstellung (Spalte I - W) nicht berücksichtigt werden dürfen, sind: primäre UICC IV-Pat. (auch kurativ therapiert) und Pat. mit vorausgegangenem Tumor (alle Entitäten, inkl. Darm).</t>
    </r>
  </si>
  <si>
    <t>Matrix - Ergebnisqualität Primärbehandlung (Rektumpat.)</t>
  </si>
  <si>
    <t>Alle Pat. ab dem Folgejahr der EZ sind im Follow-Up zu berücksichtigen; alle relevanten Nachsorgejahre sind zu bearbeiten, abhängig vom 
Datum der Erstzertifizierung.</t>
  </si>
  <si>
    <t>Pat. erfüllt nicht di e Kriterien eines Zentrumsfalls</t>
  </si>
  <si>
    <t>A7 Stammdaten - Einwilligungserklärung Versand anonymisierter Pati.datensatz an externe Stelle</t>
  </si>
  <si>
    <t>B1 Anamnese - Relevante Krebsvorerkrankungen  Pat. mit Fall zum Zeitpunkt der Erstdiagnose Fall</t>
  </si>
  <si>
    <t>B1 Anamnese - Relevante Krebsvorerkrankungen Pat. mit Fall zum Zeitpunkt der Erstdiagnose Fall</t>
  </si>
  <si>
    <t>B2 Anamnese - Jahr relevante Krebsvorerkrankungen Pat.  mit Fall zum Zeitpunkt der Erstdiagnose Fall</t>
  </si>
  <si>
    <t xml:space="preserve">B4 Anamnese - Jahr nicht relevante Krebsvorerkrankungen Pat. mit Fall zum Zeitpunkt der Erstdiagnose Fall </t>
  </si>
  <si>
    <t>Datum operative Tumorentfernung &lt; Geburtsdatum Pat.</t>
  </si>
  <si>
    <t>Keine Dokumentation von MX bei Pat. mit Erstdiagnose ab 01.01.2013</t>
  </si>
  <si>
    <t xml:space="preserve">Keine Dokumentation von M1 (nur M1a, M1b, ab TNM 8. Auflage auch  M1c)  bei Pat. mit Erstdiagnose ab 01.01.2013
</t>
  </si>
  <si>
    <r>
      <t xml:space="preserve">Angabe, ob Pat. prätherapeutisch vorgestellt wurde oder nicht, darf nicht fehlen
</t>
    </r>
    <r>
      <rPr>
        <sz val="8"/>
        <color rgb="FF494529"/>
        <rFont val="Arial"/>
        <family val="2"/>
      </rPr>
      <t>Details on whether or not the patient was presented before treatment must be included</t>
    </r>
  </si>
  <si>
    <t>Angabe, ob Pat. prätherapeutisch vorgestellt wurde oder nicht, darf nicht fehlen
Details on whether or not the patient was presented before treatment must be included</t>
  </si>
  <si>
    <r>
      <t xml:space="preserve">Angabe, ob Pat. vom Sozialdienst beraten wurde oder nicht, fehlt
</t>
    </r>
    <r>
      <rPr>
        <sz val="8"/>
        <color rgb="FF494529"/>
        <rFont val="Arial"/>
        <family val="2"/>
      </rPr>
      <t>Details of whether or not the patient was counselled by the social services are missing</t>
    </r>
  </si>
  <si>
    <r>
      <t xml:space="preserve">Datum operative Tumorentfernung &lt; Geburtsdatum Pat.
</t>
    </r>
    <r>
      <rPr>
        <sz val="8"/>
        <color rgb="FF494529"/>
        <rFont val="Arial"/>
        <family val="2"/>
      </rPr>
      <t>Date of surgical tumour removal &lt; patient’s date of birth</t>
    </r>
  </si>
  <si>
    <r>
      <t xml:space="preserve">Datum Erstdiagnose Primärtumor &lt; Geburtsdatum Pat.
</t>
    </r>
    <r>
      <rPr>
        <sz val="8"/>
        <color rgb="FF494529"/>
        <rFont val="Arial"/>
        <family val="2"/>
      </rPr>
      <t>Date of first diagnosis of the primary tumour &lt; patient’s date of birth</t>
    </r>
  </si>
  <si>
    <r>
      <t xml:space="preserve">Keine Dokumentation von MX bei Pat. mit Erstdiagnose ab 01.01.2013
</t>
    </r>
    <r>
      <rPr>
        <sz val="8"/>
        <color rgb="FF494529"/>
        <rFont val="Arial"/>
        <family val="2"/>
      </rPr>
      <t>No documentation of MX in patients with a first diagnosis on Jan. 1, 2013 or later</t>
    </r>
  </si>
  <si>
    <t xml:space="preserve">Keine Dokumentation von M1 (nur M1a , M1b, ab TNM 8. Auflage auch  M1c)  bei Pat. mit Erstdiagnose ab 01.01.2013
No documentation of M1 (only M1a or M1b, from TNM 8th edition M1c also) in patients with a first diagnosis on Jan. 1, 2013 or later
</t>
  </si>
  <si>
    <r>
      <t xml:space="preserve">Datum Erstdiagnose Tumor &lt; Geburtsdatum Pat.
</t>
    </r>
    <r>
      <rPr>
        <sz val="8"/>
        <color rgb="FF494529"/>
        <rFont val="Arial"/>
        <family val="2"/>
      </rPr>
      <t>Date of first diagnosis of tumour &lt; patient’s date of birth</t>
    </r>
    <r>
      <rPr>
        <sz val="8"/>
        <rFont val="Arial"/>
        <family val="2"/>
      </rPr>
      <t xml:space="preserve">
</t>
    </r>
  </si>
  <si>
    <r>
      <t xml:space="preserve">Keine Dokumentation von MX bei Pat. mit Erstdiagnose ab 01.01.2013
</t>
    </r>
    <r>
      <rPr>
        <sz val="8"/>
        <color rgb="FF494529"/>
        <rFont val="Arial"/>
        <family val="2"/>
      </rPr>
      <t>No documentation of MX in patients with first diagnosis on Jan. 1, 2013 or later</t>
    </r>
  </si>
  <si>
    <r>
      <t xml:space="preserve">Pat. erfüllt nicht die Kriterien eines Zentrumsfalls
</t>
    </r>
    <r>
      <rPr>
        <sz val="8"/>
        <color theme="2" tint="-0.749992370372631"/>
        <rFont val="Arial"/>
        <family val="2"/>
      </rPr>
      <t>Patient does not meet the criteria for a centre case</t>
    </r>
  </si>
  <si>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</si>
  <si>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</si>
  <si>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</si>
  <si>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 mit Erstdiagnose ab 01.01.2013
No documentation of M1 (only M1a or M1b, from TNM 8th edition M1c also) in patients with a first diagnosis on Jan. 1, 2013 or later
</t>
    </r>
  </si>
  <si>
    <r>
      <t xml:space="preserve">Angabe, ob Pat.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</si>
  <si>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B1 Anamnese - Relevante Krebsvorerkrankungen Pat.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</si>
  <si>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Pat. mit Fall zum Zeitpunkt der Erstdiagnose Fall
</t>
    </r>
    <r>
      <rPr>
        <sz val="8"/>
        <color theme="2" tint="-0.749992370372631"/>
        <rFont val="Arial"/>
        <family val="2"/>
      </rPr>
      <t>B2 Patient history - year of relevant previous cancer at the time of first diagnosis of the case</t>
    </r>
  </si>
  <si>
    <r>
      <t xml:space="preserve">P1 Prozess - Studie -  Datum Pat. in Studie eingebracht
</t>
    </r>
    <r>
      <rPr>
        <sz val="8"/>
        <color rgb="FF494529"/>
        <rFont val="Arial"/>
        <family val="2"/>
      </rPr>
      <t>P1 Process — research study — date of inclusion of patient in study</t>
    </r>
  </si>
  <si>
    <r>
      <t xml:space="preserve">A7 Stammdaten - Einwilligungserklärung Versand anonymisierter Pat.datensatz an externe Stelle
</t>
    </r>
    <r>
      <rPr>
        <sz val="8"/>
        <color theme="2" tint="-0.749992370372631"/>
        <rFont val="Arial"/>
        <family val="2"/>
      </rPr>
      <t>A7 Master data — - declaration of consent to sending of anonymised patient datasets to external authorities?</t>
    </r>
  </si>
  <si>
    <r>
      <t xml:space="preserve">Angabe, ob Pat. psychoonkologisch betreut wurde oder nicht, fehlt
</t>
    </r>
    <r>
      <rPr>
        <sz val="8"/>
        <color rgb="FF494529"/>
        <rFont val="Arial"/>
        <family val="2"/>
      </rPr>
      <t>Details of whether or not the patient received psycho-oncologic counselling are missing</t>
    </r>
  </si>
  <si>
    <r>
      <t xml:space="preserve">Zwei identische Pat.-Ids
</t>
    </r>
    <r>
      <rPr>
        <sz val="8"/>
        <color rgb="FF494529"/>
        <rFont val="Arial"/>
        <family val="2"/>
      </rPr>
      <t>Two identical patient IDs</t>
    </r>
  </si>
  <si>
    <t xml:space="preserve">Angabe, ob Pat. postoperativ/postherapeutisch (nach der endoskopischen Abtragung / TVE) vorgestellt wurde oder nicht, darf nicht fehlen
Details on whether or not the patient was presented postoperatively/after treatment (after endoscopic resection / TVE) must be included
</t>
  </si>
  <si>
    <t>Pat.abhängige Informationen - Datum Generierung XML aus Tumordokumentationssystem</t>
  </si>
  <si>
    <t>Pat.unabhängige Informationen - Name Tumordokumentationssystem</t>
  </si>
  <si>
    <t>Pat.unabhängige Informationen - Versionsstand Tumordokumentationssystem</t>
  </si>
  <si>
    <t>A1 Stammdaten - Pat.-ID</t>
  </si>
  <si>
    <t>A7 Stammdaten - Einwilligungserklärung Versand anonymisierter Pat.datensatz an externe Stelle</t>
  </si>
  <si>
    <r>
      <t xml:space="preserve">B1 Anamnese - </t>
    </r>
    <r>
      <rPr>
        <b/>
        <sz val="8"/>
        <rFont val="Arial"/>
        <family val="2"/>
      </rPr>
      <t>Relevante</t>
    </r>
    <r>
      <rPr>
        <sz val="8"/>
        <rFont val="Arial"/>
        <family val="2"/>
      </rPr>
      <t xml:space="preserve"> Krebsvorerkrankungen Pat. mit Fall zum Zeitpunkt der Erstdiagnose Fall </t>
    </r>
  </si>
  <si>
    <r>
      <t xml:space="preserve">B4 Anamnese - Jahr </t>
    </r>
    <r>
      <rPr>
        <b/>
        <sz val="8"/>
        <rFont val="Arial"/>
        <family val="2"/>
      </rPr>
      <t>nicht relevante</t>
    </r>
    <r>
      <rPr>
        <sz val="8"/>
        <rFont val="Arial"/>
        <family val="2"/>
      </rPr>
      <t xml:space="preserve"> Krebsvorerkrankungen Pat. mit Fall zum Zeitpunkt der Erstdiagnose Fall</t>
    </r>
  </si>
  <si>
    <r>
      <t xml:space="preserve">B3 Anamnese - </t>
    </r>
    <r>
      <rPr>
        <b/>
        <sz val="8"/>
        <rFont val="Arial"/>
        <family val="2"/>
      </rPr>
      <t>Nicht relevante</t>
    </r>
    <r>
      <rPr>
        <sz val="8"/>
        <rFont val="Arial"/>
        <family val="2"/>
      </rPr>
      <t xml:space="preserve"> Krebsvorerkrankungen Pat. mit Fall zum Zeitpunkt der Erstdiagnose Fall </t>
    </r>
  </si>
  <si>
    <t>P1 Prozess - Studie -  Datum Pat. in Studie eingebracht</t>
  </si>
  <si>
    <t>Jeder Pat. hat eine fixe Pat.-ID. Ein Pat. kann jedoch mehrere Fall-IDs haben. D.h. z.B. ein Pat. mit einem Kolonkarzinom im Jahr 2007 und einem Rektumkarzinom 2009 hat zwei unterschiedliche Fall-IDs (mit Standortzuordnung) bzw. Fallnummern. Diese beiden Fälle haben aber die gleiche Pat.-ID (siehe auch Tabellenblatt Fallzuordnung").</t>
  </si>
  <si>
    <t>Hat der Pat. eingewilligt, dass die Behandlungsdaten im klinikinternen, interdisziplinären  Tumordokumentationssystem gespeichert werden dürfen?</t>
  </si>
  <si>
    <t xml:space="preserve">Hat der Pat.t eingewilligt, dass der Datensatz an eine externe Stelle gesendet werden darf? 
</t>
  </si>
  <si>
    <t>B2 Anamnese - Jahr relevante Krebsvorerkrankungen Pat.mit Fall zum Zeitpunkt der Erstdiagnose Fall</t>
  </si>
  <si>
    <t>Sind für den Pat. mehrere nicht relevante Krebsvorerkrankungen dokumentiert worden, sind  nur das Jahr der letzten Erkrankung an die XML-OncoBox zu melden.</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</si>
  <si>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 jemals an einem  Darmkrebs erkrankt war.
</t>
    </r>
    <r>
      <rPr>
        <u/>
        <sz val="8"/>
        <rFont val="Arial"/>
        <family val="2"/>
      </rPr>
      <t>Alle Primärfälle ab einschließlich Kennzahlenjahr  2015:</t>
    </r>
    <r>
      <rPr>
        <sz val="8"/>
        <rFont val="Arial"/>
        <family val="2"/>
      </rPr>
      <t xml:space="preserve"> 
Pat. positivem Pat.fragebogen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Pat.fragebogen zur Ermittlung des Risikos für eine erbliche Form von Darmkrebs geändert, u.a. auch um die Verständlichkeit für die Pat. zu verbessern. Da der Fragebogen sich an Pat. richtet, die bereits an Darmkrebs erkrankt sind, wurde gegenüber dem Fragebogen vom 03.03.2017 die erste Frage (welche sich nicht spezifisch an Darmkrebspat. richtet) gestrichen))
</t>
    </r>
  </si>
  <si>
    <t>Sind für den Pat. mehrere relevante Krebsvorerkrankungen dokumentiert worden, sind  nur das Jahr der letzten Erkrankung an die XML-OncoBox zu melden.</t>
  </si>
  <si>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</si>
  <si>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 unter 2 Fernmetastasierungen im Verlauf bzw. Lokal- und Lymphknotenrezidive (auch gleichzeitig auftretend).
Das Feld dient zusammen mit dem Feld "Zentrumsfall" zur Spezifikation des Primärfalls.
In der OncoBox, und damit auch in der EDIUM-Studie werden nur die  Primärfälle (=1) berücksichtigt.</t>
  </si>
  <si>
    <t>Q7
1 = Daten vom Klinischen Krebsregister
2 = Eigenes Zentrum: Nachsorge in Klinik
3 = Eigenes Zentrum Behandlungsnetzwerk (Kooperationspartner; Niedergelassener)
4 = Eigenes Zentrum: Befragung Pat. (Brief/Anruf)
5 = Eigenes Zentrum: Registerabfrage
6 = sonstige
7 = unbekannt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</si>
  <si>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trike/>
        <sz val="8"/>
        <rFont val="Arial"/>
        <family val="2"/>
      </rPr>
      <t xml:space="preserve">
</t>
    </r>
    <r>
      <rPr>
        <sz val="8"/>
        <rFont val="Arial"/>
        <family val="2"/>
      </rPr>
      <t>5) Dokumentierte Pat., welche die Kriterien für einen Primärfall nicht erfüllen (z.B. Zweitmeinungen etc.)</t>
    </r>
  </si>
  <si>
    <t>Entspricht der Definition aus https://www.gekid.de/wp-content/uploads/2018/10/Empfehlungen_zur_Analyse_von_Ueberlebensraten.pdf, (Kapitel 7, Seite 12)
• Operierte Pat. (nicht neoadjuvant vorbehandelt): pT/pN c/pM 
• Operierte Pat. (neoadjuvant vorbehandelt) und nicht operierte Pat.: cTNM 
• für das Stadium UICC IV bei kolorektalem Karzinom ist M1 unabhängig von der Nachweisform, p oder c, und der Informationen zu T und N, ausreichend.</t>
  </si>
  <si>
    <r>
      <t xml:space="preserve">Beispiel 1: Rektumpat., UICC III 87 Jahre. Hämato-Onkologe überzeugt Tumorkonferenz, dass neoadjuvante Radiochemotherapie angesichts des Alters des Pat.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 die Therapie ablehnen wird oder Pat. vor dem Antritt zur Chemotherapie verstirbt ( =1)</t>
    </r>
  </si>
  <si>
    <t>Der ASA-Score (ASA, American Society of Anesthesiologists) Score dient der Einschätzung des operativen Risikos. 
ASA 1: Gesunder Pat. 
ASA 2: Pat. mit leichter Allgemeinerkrankung ohne Leistungseinschränkung- mäßige Hypertonie; mäßiger, nicht insulinpflichtiger
Diabetes mellitus
ASA 3: Pat. mit schwerer Allgemeinerkrankung mit Leistungseinschränkung - kompensierte und dekompensierte Herzinsuffizienz;
chronische respiratorische Insuffizienz; schwerer Diabetes mellitus mit Komplikationen; Leberzirrhose; chronische Niereninsuffizienz
ASA 4: Pat. mit schwerer Allgemeinerkrankung, die mit oder ohne Operation lebensbedrohlich ist - ausgeprägte dekompensierte
Herzinsuffizienz; schwere maligne Hypertonie; Schock und Koma unterschiedlicher Genese; fortgeschrittene Leber- und
Niereninsuffizienz
ASA 5: Moribunder Pat., der mit oder ohne Operation die nächsten 24 h voraussichtlich nicht überlebt - schwere
Allgemeinerkrankung mit unmittelbarem Todesrisiko (z. B. fulminante Lungenembolie; ausgedehnter Herzinfarkt mit kardiogenem
Schock)</t>
  </si>
  <si>
    <t>Aussage, ob Pat.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</si>
  <si>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</si>
  <si>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 lehnt OP bei (y)cT0 ab) wird die Therapie als "definitiv" klassifiziert. Feld  K3/M3 bleibt dann leer.</t>
    </r>
  </si>
  <si>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 ist noch am Leben, aber keine Information zu Tumorstatus
</t>
  </si>
  <si>
    <t>0 = bis einschließlich diesen Datums sind noch keine Fernmetastasen aufgetreten
1 = an diesem Datum sind Fernmetastasen diagnostiziert worden
2 = es ist bereits eine Fernmetastasierung in einer Follow-Up-Meldung zuvor 
        aufgetreten  ("1" in einer der Meldungen davor)
3 = der Pat.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</si>
  <si>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</si>
  <si>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 ist noch am Leben, aber keine Information zu Tumorstatus</t>
  </si>
  <si>
    <t xml:space="preserve">K5
1 = Pat.ablehnung
2 = vor Beginn verstorben
3 = sonstige
</t>
  </si>
  <si>
    <t>K8
0 = Pat. verweigert die Fortführung der Therapie
1 = Reguläres Ende
2 = Abbruch wegen Nebenwirkungen
3 = Sonstige</t>
  </si>
  <si>
    <t xml:space="preserve">L5
1 = Pat.ablehnung
2 = vor Beginn verstorben
3 = sonstige
</t>
  </si>
  <si>
    <t>L8
0 = Pat. verweigert die Fortführung der Therapie
1 = Reguläres Ende
2 = Abbruch wegen Nebenwirkungen
3 = Sonstige</t>
  </si>
  <si>
    <t xml:space="preserve">M5
1 = Pat.ablehnung
2 = vor Beginn verstorben
3 = sonstige
</t>
  </si>
  <si>
    <t>M8
0 = Pat. verweigert die Fortführung der Therapie
1 = Reguläres Ende
2 = Abbruch wegen Nebenwirkungen
3 = Sonstige</t>
  </si>
  <si>
    <t xml:space="preserve">N5
1 = Pat.ablehnung
2 = vor Beginn verstorben
3 = sonstige
</t>
  </si>
  <si>
    <t>N8
0 = Pat. verweigert die Fortführung der Therapie
1 = Reguläres Ende
2 = Abbruch wegen Nebenwirkungen
3 = Sonstige</t>
  </si>
  <si>
    <t>P2
1 = nicht-interventionelle Studie
2 = interventionelle Studie
9 = Studienpat., aber unklar, ob nicht-interventionell / interventionell</t>
  </si>
  <si>
    <t>Pat. wurde  mind. 25 min. psychoonkologisch betreut</t>
  </si>
  <si>
    <t>P5
0 = Pat. wurde nicht vom Sozialdienst beraten
1 = Pat. wurde vom Sozialdienst beraten
9 = unbekannt</t>
  </si>
  <si>
    <t>P7
0 = Pat. wurde nicht in einem Zentrum für familiären Darmkrebs  
        vorgestellt
1 = Pat. in einem Zentrum für familiären Darmkrebs vorgestellt
9 = unbekannt</t>
  </si>
  <si>
    <t>G1
1 = normaler, ansonsten gesunder Pat.
2 = Pat. mit leichter Allgemeinerkrankung
3 = Pat. mit schwerer Allgemeinerkrankung und Leistungseinschränkung
4 = Pat. mit inaktivierender Allgemeinerkrankung, ständige Lebensbedrohung
5 = moribunder Pat.
9 = unbekannt</t>
  </si>
  <si>
    <t>Beispiel 1: Kolonpat.t, UICC III 87 Jahre, R0-reseziert, Hämato-Onkologe überzeugt Tumorkonferenz, dass adjuvante Chemotherapie angesichts des Alters des Pat. nicht mehr sinnvoll ist. Tumorkonferenz folgt diesem Vorschlag (= 0)
ABER !!!:
Beispiel 2: Tumorkonferenz empfiehlt zum Zeitpunkt der Tumorkonferenz leitliniengerechte adjuvante Chemotherapie, da zu diesem Zeitpunkt noch nicht bekannt ist, dass der Pat. die Therapie ablehnen wird oder Pat. vor dem Antritt zur Chemotherapie verstirbt. Die Empfehlung ist dann leitliniengerecht, die Durchführung erfolgte aber aus anderen Gründen nicht (=1) --&gt; siehe Datenfeld "Gründe für Nichtdurchführung trotz Empfehlung" bei Strahlen- bzw. Chemotherapie</t>
  </si>
  <si>
    <t>keine Berechnung durch XML-OncoBox, da nicht nur Zentrumspat.
Not calculated by the XML OncoBox, as not only centre patients are covered</t>
  </si>
  <si>
    <t>1 = Daten vom Klinischen Krebsregister
2 = Eigenes Zentrum: Nachsorge in Klinik
3 = Eigenes Zentrum Behandlungsnetzwerk (Kooperationspartner; Niedergelassener)
4 = Eigenes Zentrum: Befragung Pat. (Brief/Anruf)
5 = Eigenes Zentrum: Registerabfrage
6 = sonstige
7 = unbekannt</t>
  </si>
  <si>
    <t>Im Verlauf gibt es nur Meldungen, in dem Vital- und Tumorstatus bekannt sind. Das erste Ereignis (diagnostiziertes Lymphknotenrezidiv) am 13.07.2013 wird mit einer "1" gemeldet. Es liegt zu diesem Zeitpunkt kein Lokoregionäres Rezidiv bzw. Fernmetastasen vor ("0"). Der Pat. lebt (ebenfalls "0" für "nicht verstorben").</t>
  </si>
  <si>
    <t>Im Verlauf gibt es nur Meldungen, in dem Vital- und Tumorstatus bekannt sind. Das erste Ereignis (diagnostiziertes Lokoregionäres- und Lymphknotenrezidiv) am 13.07.2013 wird jeweils mit einer "1" gemeldet. Es liegen zu diesem Zeitpunkt keine Fernmetastasen vor ("0"). Der Pat. lebt (ebenfalls "0" für "nicht verstorben").</t>
  </si>
  <si>
    <t>Pat. verstirbt nach Ereignis</t>
  </si>
  <si>
    <t>Pat. verstirbt ohne Ereignis</t>
  </si>
  <si>
    <t>Die Meldung "Pat. verstorben" muss immer die letzte Follow-Up-Meldung sein.</t>
  </si>
  <si>
    <t>Ist nur der Vitalstatus bekannt, wird in allen Feldern Q2-Q5 eine "3" gemeldet. Danach können wieder vollständige Meldungen (hier: 00000 --&gt; Pat. lebt und hatte kein Wiedererkrankungsereignis).</t>
  </si>
  <si>
    <t>Ist nur der Vitalstatus bekannt, wird in allen Feldern Q2-Q5 eine "3" gemeldet. In diesem Beispiel liegt immer nur der Vitalstatus vor (Pat. lebt).</t>
  </si>
  <si>
    <t>In der XML-OncoBox werden Follow-Up-Meldungen kumuliert. D.h., selbst wenn ein Pat. eine erfolgreiche, zur Tumorfreiheit führende Therapie erhalten hat, kann die Kategorie "Lokoregionäres Rezidiv" nicht mehr "0" sein. Die 2 wird fortgeschrieben bis zur letzten Follow-Up-Meldungen</t>
  </si>
  <si>
    <t>In der XML-OncoBox werden Follow-Up-Meldungen kumuliert.D.h., ein Pat. kann nicht erneut ein "neues" lokoregionäres Rezidiv" haben. In dem neuen Datum steckt die Information, dass in der Vergangenheit ein Lokoregionäres Rezidiv aufgetreten ist.</t>
  </si>
  <si>
    <t>Im Follow-Up werden nicht alle Fälle betrachtet. Durch die Summe in diesem Feld ergeben sich die Pat., die im Follow-Up betrachtet werden müssen. Diese Zahl setzt sich zusammen aus den Pat., von denen die Follow-Up-Meldung vom Krebsregister kommt bzw. vom Zentrum selbst eingeholt wurde oder wenn zum Pat. keine Meldung vorliegt.</t>
  </si>
  <si>
    <t>Jeder Pat. mit gültiger (siehe J21 und K21) Follow-Up-Meldung, die in mindestens eines der folgenden Ereignisse erlitten haben: lokoregionäres rezidiv, Lymphknotenrezidiv, Fernmetastasen; und nicht verstorben sind bis 31.12.Vorkennzahlenjahr.</t>
  </si>
  <si>
    <t>1. Nur Pat., die in  J21 und K21 gezählt werden</t>
  </si>
  <si>
    <t>Jeder Pat. mit gültiger (siehe J21 und K21) Follow-Up-Meldung, der ein lokoregionäres Rezidiv entwickelt hat, und nicht verstorben ist bis 31.12.Vorkennzahlenjahr.</t>
  </si>
  <si>
    <t>1. Nur Pat., die in J21 und K21 gezählt werden</t>
  </si>
  <si>
    <t>Jeder Pat. mit gültiger (siehe J21 und K21) Follow-Up-Meldung, der ein Lymphknotenrezidiv entwickelt hat, und nicht verstorben ist bis 31.12.Vorkennzahlenjahr.</t>
  </si>
  <si>
    <t>Jeder Pat. mit gültiger (siehe J21 und K21) Follow-Up-Meldung, der Fernmetasten entwickelt hat, und nicht verstorben ist bis 31.12.Vorkennzahlenjahr.</t>
  </si>
  <si>
    <t>Jeder Pat. mit gültiger (siehe J21 und K21) Follow-Up-Meldung, weder Lokoregionäresrezidiv noch Lymphknotenrezidiv noch Fernmetastasen entwickelt hat, aber der einen Zweittumor entwickelt hat und nicht verstorben ist bis 31.12.Vorkennzahlenjahr.</t>
  </si>
  <si>
    <t>Jeder Pat. mit gültiger (siehe J21 und K21) Follow-Up-Meldung, der tumorbedingt verstorben ist.</t>
  </si>
  <si>
    <t>Jeder Pat. mit gültiger (siehe J21 und K21 Follow-Up-Meldung, der nicht tumorbedingt verstorben bzw. bei denen die Todesursache nicht bekannt ist.</t>
  </si>
  <si>
    <r>
      <t xml:space="preserve">Berechnung des Kaplan-Meier Schätzers am Beispiel der Pat. mit Erstdiagnose 2007:
</t>
    </r>
    <r>
      <rPr>
        <sz val="8"/>
        <rFont val="Arial"/>
        <family val="2"/>
      </rPr>
      <t xml:space="preserve">
</t>
    </r>
  </si>
  <si>
    <r>
      <rPr>
        <sz val="8"/>
        <rFont val="Arial"/>
        <family val="2"/>
      </rPr>
      <t>Für die Primärfallpat. aus 2007 wird das 5-Jahres-DFS/OAS für die Zeile 22 berechnet (für die Pat. aus 2008 ein 4-Jahres-DFS/OAS, für die Primärfälle aus 2009 ein 3-Jahres-DFS/OAS etc.,). D.h., dass in jeder Zeile nur eine Pat.kohorte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</si>
  <si>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rFont val="Arial"/>
        <family val="2"/>
      </rPr>
      <t>DFS: In Zelle Y22 wird also folgende Frage beantwortet:</t>
    </r>
    <r>
      <rPr>
        <sz val="8"/>
        <rFont val="Arial"/>
        <family val="2"/>
      </rPr>
      <t xml:space="preserve">
Wie hoch ist die Wahrscheinlichkeit, dass ein Primärfallpat. aus 2007 mit Kolon- bzw. Rektumkarzinoms exakt fünf Jahre nach seiner Diagnose kein Rezidiv bzw. keine Fernmetastasen bzw. keinen Zweittumor entwickelt hat bzw. nicht erstorben ist (tumorbedingt oder nicht tumorbedingt), also tumorfrei (disease free) und am Leben ist?</t>
    </r>
  </si>
  <si>
    <r>
      <rPr>
        <b/>
        <sz val="8"/>
        <color indexed="8"/>
        <rFont val="Arial"/>
        <family val="2"/>
      </rPr>
      <t>OAS: In Zelle Z22 wird entsprechend folgende Frage beantwortet:</t>
    </r>
    <r>
      <rPr>
        <sz val="8"/>
        <color indexed="8"/>
        <rFont val="Arial"/>
        <family val="2"/>
      </rPr>
      <t xml:space="preserve">
Wie hoch ist die Wahrscheinlichkeit, dass ein Primärfallpat. aus 2007 mit Kolon- bzw. Rektumkarzinom exakt fünf Jahre nach seiner Diagnose nicht verstorben ist? </t>
    </r>
  </si>
  <si>
    <t>5-Jahres-DFS (1826 Tage) am Beispiel von Kolon-Primärfallpat. 2007 (Zelle Y22)</t>
  </si>
  <si>
    <t>alle Pat. aus den Matrix-Zellen D22, E22, F22 und G22 
(vollständige Berechnung siehe Tabellenblatt "Matrix - Berechnung Zellen")</t>
  </si>
  <si>
    <t>1. Definition Pat.gruppe</t>
  </si>
  <si>
    <t>die Pat. aus G22
werden nicht berück-
sichtigt</t>
  </si>
  <si>
    <t xml:space="preserve">Auch kurativ therapierte UICC-Pat. werden für die Berechnung des DFS nicht in der Grundgesamtheit berücksichtigt (gemäß Fußnote 3 der Matrix)
</t>
  </si>
  <si>
    <t>Postoperativ verstorbene Pat. werden für die Berechnung des DFS nicht in der Grundgesamtheit berücksichtigt.</t>
  </si>
  <si>
    <t xml:space="preserve">    - Pat. mit relevanter Krebsvorerkrankung </t>
  </si>
  <si>
    <t xml:space="preserve">    - Pat. mit synchroner Behandlung eines weiteren  
       kolorektalen Primärtumors  
     </t>
  </si>
  <si>
    <t xml:space="preserve">    - Pat. ohne Follow-Up-Meldung bzw. nur mit Life-
      Status </t>
  </si>
  <si>
    <t>=  Anzahl Pat. unter Risiko am An-
    fang der Kaplan-Meier-Kurve</t>
  </si>
  <si>
    <t>2. Kategorisierung der Pat.</t>
  </si>
  <si>
    <t>Berechung Zeitraum
D1 = Datum Erstdiagnose
Q1 = Datum Follow-Up
Q1W = Datum der 1. Wiedererkrankung bzw. Tod (ohne vorherige Wiedererkrankung)
Q1T = Datum einer „tumorfrei“-Meldung
TCO = Datum Cut-off (bei Pat. mit Falldatum 2010, 4 Jahres-DFS, also 1826 Tage nach D1; bei Pat. mit  Falldatum 2012, 3 Jahres-DFS, 1461 Tage nach D1 etc.)
Q1Ta = TCO - 1 (1. Follow-Up-Meldung vor Cut-Off)
Q1Tb = TCO + 1 (1. Follow-Up-Meldung nach Cut-Off)</t>
  </si>
  <si>
    <t xml:space="preserve">A  Pat. mit Wiedererkrankungsereignis (Lokoregionäres Rezidiv, Lymphknotenrezidiv, Fernmetastasen, Zweitmalignom, Tod) innerhalb 1826 Tagen
</t>
  </si>
  <si>
    <r>
      <t>B  Pat.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</si>
  <si>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C  Pat. nur mit "tumorfrei"-Meldungen innerhalb von 1826 Tagen und einem Wiedererkrankungsereignis bzw. Tod (mit oder ohne vorherige Wiedererkrankung) unmittelbar nach 1826 Tagen</t>
  </si>
  <si>
    <t>D  Pat. nur mit "tumorfrei"-Meldungen innerhalb von 1826 Tagen</t>
  </si>
  <si>
    <t>Beispiel-Pat. (Follow-Up-Typen)</t>
  </si>
  <si>
    <t>Nach Kategorisierung können die Zeiträume zum Ereignis bzw. zur Zensierung berechnet und die Pat. gemäß dieser Zeitreihung sortiert werden (siehe nächste Tabelle).</t>
  </si>
  <si>
    <t>5-Jahres-DFS (1826 Tage) am Beispiel von Kolon-Primärfallpat. 2007 (Zelle Z22)</t>
  </si>
  <si>
    <t>Pat.kohorte</t>
  </si>
  <si>
    <t>-    Pat. mit mind. 1 der folgenden Eigenschaften (Mehrfachnennung nachfolgend möglich)</t>
  </si>
  <si>
    <t xml:space="preserve">             -    Pat. mit relevanter Krebsvorerkrankung</t>
  </si>
  <si>
    <t xml:space="preserve">             -    Pat. mit synchroner Behandlung eines weiteren kolorektalen Primärtumors</t>
  </si>
  <si>
    <r>
      <t xml:space="preserve">             -    Pat. ohne Follow-Up-Meldun</t>
    </r>
    <r>
      <rPr>
        <sz val="8"/>
        <rFont val="Arial"/>
        <family val="2"/>
      </rPr>
      <t>g bis Cut-Off Datum</t>
    </r>
    <r>
      <rPr>
        <sz val="8"/>
        <color theme="1"/>
        <rFont val="Arial"/>
        <family val="2"/>
      </rPr>
      <t xml:space="preserve"> bzw. nur mit Life-Status</t>
    </r>
  </si>
  <si>
    <t>= Anzahl Pat. unter Risiko am Anfang der Kaplan-Meier-Kurve</t>
  </si>
  <si>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</si>
  <si>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 in Gruppe A:
</t>
    </r>
    <r>
      <rPr>
        <sz val="8"/>
        <rFont val="Arial"/>
        <family val="2"/>
      </rPr>
      <t xml:space="preserve">Tage bis zum Ereignis
</t>
    </r>
    <r>
      <rPr>
        <b/>
        <sz val="8"/>
        <rFont val="Arial"/>
        <family val="2"/>
      </rPr>
      <t>--&gt; Median aus diesen Werten !!</t>
    </r>
  </si>
  <si>
    <t>5-Jahres-OAS (1826 Tage) am Beispiel von Kolon-Primärfallpat. 2007 (Zelle Z22)</t>
  </si>
  <si>
    <t xml:space="preserve">Auch kurativ therapierte UICC-Pat. werden für die Berechnung des OAS nicht in der Grundgesamtheit berücksichtigt (gemäß Fußnote 3 der Matrix)
</t>
  </si>
  <si>
    <t>Postoperativ verstorbene Pat. werden für die Berechnung des OAS nicht in der Grundgesamtheit berücksichtigt.</t>
  </si>
  <si>
    <t xml:space="preserve">    - Pat. mit synchroner Behandlung eines weiteren kolorektalen Primärtumors  
     </t>
  </si>
  <si>
    <t xml:space="preserve">    - Pat.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</si>
  <si>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 mit Falldatum 2010, 4 Jahres-DFS, also 1826 Tage nach D1; bei Pat. mit  Falldatum 2011, 3Jahres-DFS, 1461 Tage nach D1 etc.)
Q1</t>
    </r>
    <r>
      <rPr>
        <i/>
        <vertAlign val="superscript"/>
        <sz val="8"/>
        <rFont val="Arial"/>
        <family val="2"/>
      </rPr>
      <t xml:space="preserve">V </t>
    </r>
    <r>
      <rPr>
        <i/>
        <sz val="8"/>
        <rFont val="Arial"/>
        <family val="2"/>
      </rPr>
      <t xml:space="preserve">= Datum Tod
</t>
    </r>
  </si>
  <si>
    <t>A  Pat. mit "verstorben"-Meldung (alle Todesarten) innerhalb von 1826 Tagen</t>
  </si>
  <si>
    <t>B  Pat. ohne Todesmeldung (aber andere Follow-Up-Meldungen) vor und nach 1826 Tagen (oder nur eine "lebend"-Meldung nach dem Cut-Off)</t>
  </si>
  <si>
    <t xml:space="preserve">C  Pat. ohne Todesmeldung vor 1826 Tagen, aber 1. Meldung nach 1826 Tagen Todesmeldung </t>
  </si>
  <si>
    <t>D  Pat. mit Follow-Up-Meldung ohne Todesereignis innerhalb von 1826 Tagen</t>
  </si>
  <si>
    <t>Kaplan-Meier OAS über alle Primärfallpat.</t>
  </si>
  <si>
    <t>Kolonpat. (Rektumpat. entsprechend)</t>
  </si>
  <si>
    <t>A  Pat. mit "verstorben"-Meldung (alle Todesarten)</t>
  </si>
  <si>
    <t>B  Pat. ohne Todesmeldung (aber anderen Follow-Up-Meldungen)</t>
  </si>
  <si>
    <t>alle Pat. aus den Fallübersicht Matrix "Primärfallübersicht - Datensätze i. O."</t>
  </si>
  <si>
    <t xml:space="preserve">    - Pat. ohne Follow-Up-Meldung</t>
  </si>
  <si>
    <t xml:space="preserve">      davon Pat. ohne Follow-Up-Meldung  </t>
  </si>
  <si>
    <t>Kaplan-Meier DFS über alle Primärfallpat.</t>
  </si>
  <si>
    <t>Kolonpat.(Rektumpat. entsprechend)</t>
  </si>
  <si>
    <t xml:space="preserve">     -  Pat. mit mind. 1 der folgenden Eigenschaften 
        (Mehrfachnennungen nachfolgend möglich)
</t>
  </si>
  <si>
    <t>Bei Pat. ohne UICC-Stadium ist es unter Umständen unklar, ob eine Tumorfreiheit erreicht werden kann. Eventuell ist dieses Problem über den Punkt „keine Vollremission“ (siehe unten) lösbar</t>
  </si>
  <si>
    <t>die Pat. aus G
werden nicht berück-
sichtigt</t>
  </si>
  <si>
    <t xml:space="preserve">Bei Pat. mit UICC-Stadium IV ist eine Vollremission unter Umständen nicht zu erreichen.
</t>
  </si>
  <si>
    <t xml:space="preserve">                - postoperativ verstorbene Pat. (&lt; 30 Tage nach OP)
</t>
  </si>
  <si>
    <t xml:space="preserve">Postoperativ verstorbene Pat. werden für die Berechnung des DFS nicht in der Grundgesamtheit berücksichtigt.
</t>
  </si>
  <si>
    <t xml:space="preserve">                - Pat. mit relevanter Krebsvorerkrankung   
                  (Kolonkarzinom stellt ein Zweitkarzinom dar)
</t>
  </si>
  <si>
    <t xml:space="preserve">                - Pat. mit synchroner Behandlung eines weiteren 
                  kolorektalen Primärtumors  
     </t>
  </si>
  <si>
    <t xml:space="preserve">                - Pat. ohne Follow-Up-Meldung</t>
  </si>
  <si>
    <t xml:space="preserve">A  Pat. mit Wiedererkrankungsereignis (Lokoregionäres Rezidiv, Lymphknotenrezidiv, Fernmetastasen, Zweitmalignom) 
</t>
  </si>
  <si>
    <r>
      <t xml:space="preserve">B  Pat. nur mit "tumorfrei"-Meldungen, nicht verstorben </t>
    </r>
    <r>
      <rPr>
        <b/>
        <u/>
        <sz val="8"/>
        <rFont val="Arial"/>
        <family val="2"/>
      </rPr>
      <t>(Meldungen mit Vitalstatus können darunter sein, zählen aber nicht)</t>
    </r>
    <r>
      <rPr>
        <sz val="8"/>
        <rFont val="Arial"/>
        <family val="2"/>
      </rPr>
      <t xml:space="preserve">
</t>
    </r>
  </si>
  <si>
    <t xml:space="preserve">C  Pat. verstorben ohne vorangegangenes Wiedererkrankungsereignis </t>
  </si>
  <si>
    <t>Kaplan-Meier DFS über alle Primärfallpat. (Grafische Darstellung)</t>
  </si>
  <si>
    <t xml:space="preserve">             -    Pat. ohne Follow-Up-Meldung bzw. nur mit Life-Status</t>
  </si>
  <si>
    <t>Kaplan-Meier OAS über alle Primärfallpat. (Grafische Darstellung)</t>
  </si>
  <si>
    <t xml:space="preserve">Pat. ohne Follow-Up-Meldung </t>
  </si>
  <si>
    <t>Pat.profil</t>
  </si>
  <si>
    <r>
      <t xml:space="preserve">Pat.
</t>
    </r>
    <r>
      <rPr>
        <sz val="9"/>
        <color rgb="FF494529"/>
        <rFont val="Arial"/>
        <family val="2"/>
      </rPr>
      <t>(Patient)</t>
    </r>
  </si>
  <si>
    <r>
      <t xml:space="preserve">Pat.
</t>
    </r>
    <r>
      <rPr>
        <sz val="9"/>
        <color rgb="FF494529"/>
        <rFont val="Arial"/>
        <family val="2"/>
      </rPr>
      <t>(Patient)</t>
    </r>
    <r>
      <rPr>
        <sz val="9"/>
        <color theme="1"/>
        <rFont val="Arial"/>
        <family val="2"/>
      </rPr>
      <t xml:space="preserve">
</t>
    </r>
  </si>
  <si>
    <t xml:space="preserve">EDIUM – Studienpat. maximal </t>
  </si>
  <si>
    <t xml:space="preserve">     weil kein potentieller Studienpat.</t>
  </si>
  <si>
    <t>A1 Stammdaten - Pat.-ID =  Basic Information EDIUM_ONCOBOX ID
(the ID in the Tumordocumentation XML has no match in the EDIUM XML)</t>
  </si>
  <si>
    <t>A1 Stammdaten - Pat.-ID ≠  Basic Information EDIUM_ONCOBOX ID
(the ID in the Tumordocumentation XML has no match in the EDIUM XML)</t>
  </si>
  <si>
    <t>Pat. mit neuaufgetretenem Rezidiv und/oder Fernmetastasen
Patients with new recurrence and/or distant metastases</t>
  </si>
  <si>
    <t>1. Pat. mit neuaufgetretenem Rezidiv und/oder Fernmetastasen
1. Patients with new recurrence and/or distant metastases</t>
  </si>
  <si>
    <t xml:space="preserve">6a. Anteil Studienpat.
6a. Share of studies patient </t>
  </si>
  <si>
    <t>6b. Anteil Studienpat.
6b.Share of studies patient</t>
  </si>
  <si>
    <r>
      <t xml:space="preserve">7. KRK-Pat. mit Erfassung Familienanamnese
</t>
    </r>
    <r>
      <rPr>
        <b/>
        <sz val="12"/>
        <color theme="2" tint="-0.749992370372631"/>
        <rFont val="Arial"/>
        <family val="2"/>
      </rPr>
      <t>7. CRC patients with recorded family history</t>
    </r>
  </si>
  <si>
    <r>
      <t xml:space="preserve">Nein, es ist ausreichend, wenn die Resektion durchgeführt, unabhängig von der Klinik. Da der Pat. jedoch Primärfall des Zentrums A ist, kann Zentrum B den Pat.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</si>
  <si>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Können Pat.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</si>
  <si>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t xml:space="preserve">Wie zählt man Pat. mit Rezidiv-Lebermetastasen? 
How do you count patients with recurrent liver metastases? </t>
  </si>
  <si>
    <t xml:space="preserve">Sind hier Pat., die Primärfälle der Vorjahre waren (z.B. 2017/2018) und die dann im Kennzahlenjahr (2019) eine Lebermetastasierung entwickelt haben und operiert wurden, auch im Nenner impliziert?
Are patients who were primary cases in previous  years (e.g. 2017/2018) and who then developed liver metastasis and underwent surgery in the indicator year (2019) also implied in the denominator here?
</t>
  </si>
  <si>
    <t xml:space="preserve">Wenn bei einem Pat., zweimal im Betrachtungszeitraum eine Lebermetastasenresektion erfolgt, darf dennoch nur einmal gezählt werden?
If a patient has had a liver metastasis resection twice in the observation period, may it still only be counted once?
</t>
  </si>
  <si>
    <r>
      <t xml:space="preserve">Werden Pat.,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</si>
  <si>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</si>
  <si>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Zählen hier auch Notfallpat.?
</t>
    </r>
    <r>
      <rPr>
        <sz val="8"/>
        <color rgb="FF494529"/>
        <rFont val="Arial"/>
        <family val="2"/>
      </rPr>
      <t>Do emergency patients also count here?</t>
    </r>
  </si>
  <si>
    <r>
      <t xml:space="preserve">Werden neoadjuvant vorbehandelte Pat. im Nenner berücksichtigt?
</t>
    </r>
    <r>
      <rPr>
        <sz val="8"/>
        <color rgb="FF494529"/>
        <rFont val="Arial"/>
        <family val="2"/>
      </rPr>
      <t>Are patients with prior neoadjuvant treatment taken into account in the denominator?</t>
    </r>
  </si>
  <si>
    <r>
      <t xml:space="preserve">Pat.  „im Follow-Up“
(aus Grundgesamtheit Primärpat.)  </t>
    </r>
    <r>
      <rPr>
        <vertAlign val="superscript"/>
        <sz val="8"/>
        <rFont val="Arial"/>
        <family val="2"/>
      </rPr>
      <t>3)</t>
    </r>
  </si>
  <si>
    <t>Pat. tumorfrei</t>
  </si>
  <si>
    <r>
      <t xml:space="preserve">Pat. mit mindestens 1 der Ereignisse in Spalte R bis T </t>
    </r>
    <r>
      <rPr>
        <vertAlign val="superscript"/>
        <sz val="8"/>
        <rFont val="Arial"/>
        <family val="2"/>
      </rPr>
      <t>7)</t>
    </r>
  </si>
  <si>
    <t>Werte Spalte I "Pat. im Follow-Up" müssen kleiner gleich sein als Spalte G subtrahiert von Spalte C; siehe Fußnote 3</t>
  </si>
  <si>
    <r>
      <t xml:space="preserve">Pat.  „im Follow-Up“
(aus Grundgesamtheit Primärpat.)  </t>
    </r>
    <r>
      <rPr>
        <vertAlign val="superscript"/>
        <sz val="8"/>
        <rFont val="Arial"/>
        <family val="2"/>
      </rPr>
      <t>3</t>
    </r>
  </si>
  <si>
    <t xml:space="preserve">KRK-Pat. mit Erfassung Familienanamnese
CRC patients with recorded family history </t>
  </si>
  <si>
    <t>Anteil Studienpat.
Berechnung durch OncoBox nur für die in Studien eingebrachten Primärfälle
Share of studies patient 
Calculation by the OncoBox only for primary cases included in research studies</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</si>
  <si>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des Datenblattes sollte mit Microsoft Office 2010 oder einer der Folgeversionen erfolgen. Microsoft Office 2007 ist mit Einschränkungen nutzbar (u.a. werden Info-Buttons nicht angezeigt). Vorversionen von Microsoft Office 2007 sind für die Bearbeitung des Datenblattes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</si>
  <si>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Prätherapeutische Vorstellung aller Pat. mit einem Rektumkarzinom u. Kolonkarzinom UICC Stad. IV</t>
  </si>
  <si>
    <t>Pat. des Nenners, die prätherapeutisch in einer interdisziplinären Tumorkonferenz vorgestellt wurden</t>
  </si>
  <si>
    <t>Elektive Pat. mit RK und alle elektiven Pat. mit KK Stad. IV</t>
  </si>
  <si>
    <t>Pat. des Nenners, die in der prätherapeutischen Konferenz vorgestellt wurden</t>
  </si>
  <si>
    <t>Postoperative Vorstellung aller Primärfallpat.</t>
  </si>
  <si>
    <t>Primärfälle Gesamt + Pat. mit neuaufgetretenem Rezidiv und/oder Fernmetastasen 
(= Kennzahl 1)</t>
  </si>
  <si>
    <t>Pat. des Nenners, die stationär oder ambulant durch den Sozialdienst beraten wurden</t>
  </si>
  <si>
    <t>Anteil Studienpat.</t>
  </si>
  <si>
    <t>KRK-Pat. mit Erfassung Familienanamnese</t>
  </si>
  <si>
    <t>Pat. des Nenners mit Angabe des Abstands zur mesorektalen Faszie im Befundbericht</t>
  </si>
  <si>
    <t>Pat. mit RK im unteren und mittleren Drittel und MRT oder Dünnschicht-CT des Beckens</t>
  </si>
  <si>
    <t>Pat. des Nenners mit Re-Interventionsbedürftigen Anastomoseninsuffizienzen Kolon nach Eingriffen</t>
  </si>
  <si>
    <r>
      <t xml:space="preserve">Pat. mit KK, bei denen in einer elektiven Tumorresektion eine Anastomose angelegt wurde </t>
    </r>
    <r>
      <rPr>
        <sz val="8"/>
        <color rgb="FFFF0000"/>
        <rFont val="Arial"/>
        <family val="2"/>
      </rPr>
      <t xml:space="preserve"> </t>
    </r>
  </si>
  <si>
    <t>Pat. mit RK, bei denen in einer elektiven Tumorresektion eine Anastomose angelegt wurde (ohne TVE)</t>
  </si>
  <si>
    <t>Möglichst niedrige Rate an postoperativ verstorbenen Pat. nach elektiven Eingriffen</t>
  </si>
  <si>
    <t>Pat. des Nenners, die innerhalb von 30 d postoperativ verstorben sind</t>
  </si>
  <si>
    <t>Elektiv operierte Pat. (ohne TVE)</t>
  </si>
  <si>
    <t>Pat. des Nenners mit präoperativer Anzeichnung der Stomaposition</t>
  </si>
  <si>
    <t>Pat. des Nenners, die eine Lebermetastasenresektion erhalten haben</t>
  </si>
  <si>
    <t>Möglichst hohe Rate an Chemotherapien bei Pat. mit einem Kolonkarzinom UICC Stad. III</t>
  </si>
  <si>
    <t>Pat. des Nenners, die eine adjuvante Chemotherapie erhalten haben</t>
  </si>
  <si>
    <t>Pat. ≤ 75 Jahre mit einem Kolonkarzinom UICC Stad. III, bei denen eine R0-Resektion des Primärtumors erfolgte</t>
  </si>
  <si>
    <t>Pat. des Nenners mit Kombinationschemotherapie</t>
  </si>
  <si>
    <t>Pat. mit metastasiertem KRK, ECOG 0-1 und systemischer Erstlinientherapie</t>
  </si>
  <si>
    <t>Möglichst viele Pat. mit TME-Rektumpräparaten mit guter o. moderater Qualität</t>
  </si>
  <si>
    <t>Pat. des Nenners mit guter o. moderater Qualität (Grad 1: Mesorektale Faszie erhalten o. Grad 2: Intramesorektale Einrisse) der TME</t>
  </si>
  <si>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</si>
  <si>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Pat. mit KRK und operativer Resektion</t>
  </si>
  <si>
    <t>Bei ≥ 95% der Pat. mit Lymphadenektomie werden ≥ 12 Lymphknoten pathologisch untersucht</t>
  </si>
  <si>
    <t xml:space="preserve">Pat. des Nenners mit ≥ 12 pathologisch untersuchten Lymphknoten </t>
  </si>
  <si>
    <t>Pat. mit KRK, die eine elektive OP mit Lymphadenektomie erhalten haben (ohne TVE)</t>
  </si>
  <si>
    <t>Pat. des Nenners mit Beginn der Chemotherapie innerhalb von 8 Wochen nach OP</t>
  </si>
  <si>
    <r>
      <t xml:space="preserve">P1 Prozess - Studie -  Datum Pat. in Studie eingebracht
</t>
    </r>
    <r>
      <rPr>
        <sz val="8"/>
        <color rgb="FF494529"/>
        <rFont val="Arial"/>
        <family val="2"/>
      </rPr>
      <t>P1 Process — research study — data of inclusion of patient in study</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</si>
  <si>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</si>
  <si>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Algorithmus wurde verändert. OncoBox verlangt bei der Kombination "C19" und "R" nicht mehr die Drittelangabe. Für die Kennzahl wird der Pat.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</si>
  <si>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Primärfälle des Nenners mit ausgefülltem Pat.-Fragebogen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</si>
  <si>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t>To be completed automatically by the tumour documentation producer at the time of generation.
Specification of the tumour documentation provider in XML file (free choice of text by provider, no structured specification)</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</si>
  <si>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Information is provided by tumour documentary and is not automatically determined.
</t>
  </si>
  <si>
    <r>
      <t>Usually measured with rigid rectoscopy or MRI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</si>
  <si>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1 also includes patients with primary metastases ; 2 includes distant metastases during the subsequent course and local or lymph-node recurrences (also those appearing simultaneously). 
Along with the field "Centre case", this field serves to specify the primary case.
In the OncoBox, and thus also in the EDIUM study, only primary cases (=1) are considered.</t>
  </si>
  <si>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</si>
  <si>
    <t>1 should be documented if another colorectal carcinoma is being treated synchronously with the primary case registered here.
Example: if a primary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</si>
  <si>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 xml:space="preserve">OPS Codes „transanal full-thickness resection (TVE)“ (= data field Basic Data D34)
5-482.8 Full-thickness excsision, local
5-482.80 Full-thickness excsision, local : Peranal
5-482.82 Full-thickness excsision, local : endoskopic- microsurgery
5-482.8x Full-thickness excsision, local : others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5-482.81 Full-thickness excsision, local : Endoscopic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</si>
  <si>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t>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</si>
  <si>
    <t>Liver metastases that are diagnosed and treated as part of the therapy of the primary tumour.</t>
  </si>
  <si>
    <t>Muß ein Grading auch bei muzinösen Karzinomen erfolgen?
Must grading also be done for mucinous carcinomas?</t>
  </si>
  <si>
    <t>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</si>
  <si>
    <t xml:space="preserve">Ist die Angabe des postoperativen Grading bei neoadjuvant vorbehandelten Pat. verpflichtend?
Is the indication of postoperative grading obligatory for patients pretreated with neoadjuvant?
</t>
  </si>
  <si>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</si>
  <si>
    <t>EDIUM-Studienpat. maximal</t>
  </si>
  <si>
    <t>4. C1 =1 || C1 = 2</t>
  </si>
  <si>
    <t>Wie wird „zu Beginn Erstlinientherapie“ definiert?
How is " at the start beginning of first-line treatment" being defined?</t>
  </si>
  <si>
    <t xml:space="preserve"> Für die Definition „zu Beginn“ wird die Definition der Leitlinie herangezogen, d.h. „zu Beginn“ = Datum Mutationsbestimmung max. +15d von Datum Beginn Erstlinientherapie.
The definition of "at the start beginning" is being informed by the definition 
in the S3 guideline, i.e. "at the start beginning" = Date of mutation determination max. 15 d from date start of first-line treatment</t>
  </si>
  <si>
    <t>Undifferenziertes Karzinom o.n.A.
Undifferentiated carcinoma not otherwise specified</t>
  </si>
  <si>
    <t>Angabe Kolon bei nicht-operiert (kurativ) (Watch &amp; Wait) nicht plausibel.
Indication for colon non-surgical (curative) / Watch &amp; Wait not plausible.</t>
  </si>
  <si>
    <t>Serrated adenocarinoma
(Serrated adenocarinoma)</t>
  </si>
  <si>
    <t>Adäquate Rate an psychoonkologischem Distress-Screening</t>
  </si>
  <si>
    <t>≥ 65%</t>
  </si>
  <si>
    <t>Primärfälle des Nenners mit ausgefülltem Pat.fragebogen (https://www.krebsgesellschaft.de/zertdokumente.html unter dem Punkt Darmkrebs)</t>
  </si>
  <si>
    <t>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t>
  </si>
  <si>
    <t>Lymphknotenuntersuchung</t>
  </si>
  <si>
    <t xml:space="preserve"> In Ordnung</t>
  </si>
  <si>
    <t xml:space="preserve">                        </t>
  </si>
  <si>
    <t xml:space="preserve">                    Sollvorgabe nicht erfüllt</t>
  </si>
  <si>
    <t>Die jeweilige Eingabe oder Änderung  "Anzahl / Zähler / Nenner" (gepunktete Felder) ist nur im Tabellenblatt "Basisdaten" möglich, die Übertragung erfolgt automatisch. 
Der Zähler ist immer eine Teilmenge des Nenners (Ausnahme: Kennzahl 6 - Anteil Studienpat.).</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</si>
  <si>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„Sollvorgabe nicht erfüllt“ zum Zwecke der Verbesserung gezielte Aktionen definiert und durchgeführt werden.
2) Sollvorgabe nicht erfüllt
Die betroffenen Kennzahlen sind zu analysieren. Das Ergebnis ist im Feld "Begründung/ Ursache" zu dokumentieren. Ergeben sich aus der Ursachenanalyse konkrete Aktionen zur Verbesserung des Kennzahlenwertes, sind diese in der Spalte "Eingeleitete/geplante Aktionen" zu beschreiben.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</si>
  <si>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Anmerkung:</t>
  </si>
  <si>
    <t>Im Sinne einer gendergerechten Sprache verwenden wir für die Begriffe „Patientinnen“, „Patienten“, „Patient*innen“ die Bezeichnung „Pat.“, die ausdrücklich jede Geschlechtszuschreibung (weiblich, männlich, divers) einschließt.</t>
  </si>
  <si>
    <t>KB - Kennzahl Nr. 4
Indicator no. 4</t>
  </si>
  <si>
    <r>
      <t xml:space="preserve">Nenner  Nr. 4
</t>
    </r>
    <r>
      <rPr>
        <sz val="8"/>
        <color rgb="FF494529"/>
        <rFont val="Arial"/>
        <family val="2"/>
      </rPr>
      <t>(Denominator no. 4)</t>
    </r>
  </si>
  <si>
    <t>Psychoonkologisches Distress-Screening</t>
  </si>
  <si>
    <t>KB - Kennzahl Nr. 14
Indicator no. 14</t>
  </si>
  <si>
    <t>KB - Kennzahl Nr. 29
Indicator no. 29</t>
  </si>
  <si>
    <t>KB - Kennzahl Nr. 30
Indicator no. 30</t>
  </si>
  <si>
    <r>
      <rPr>
        <b/>
        <sz val="8"/>
        <color indexed="8"/>
        <rFont val="Arial"/>
        <family val="2"/>
      </rPr>
      <t>Für die Pat. in den Gruppen B-</t>
    </r>
    <r>
      <rPr>
        <b/>
        <sz val="8"/>
        <color indexed="8"/>
        <rFont val="Arial"/>
        <family val="2"/>
      </rPr>
      <t>F:</t>
    </r>
    <r>
      <rPr>
        <sz val="8"/>
        <color theme="1"/>
        <rFont val="Arial"/>
        <family val="2"/>
      </rPr>
      <t xml:space="preserve">
Tage bis Zensierung (entspricht der Berechnung)
</t>
    </r>
    <r>
      <rPr>
        <b/>
        <sz val="8"/>
        <color indexed="8"/>
        <rFont val="Arial"/>
        <family val="2"/>
      </rPr>
      <t>Für die Pat.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</si>
  <si>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 xml:space="preserve">Für die Pat. in den Gruppen </t>
    </r>
    <r>
      <rPr>
        <b/>
        <sz val="8"/>
        <rFont val="Arial"/>
        <family val="2"/>
      </rPr>
      <t>B-F:</t>
    </r>
    <r>
      <rPr>
        <sz val="8"/>
        <color theme="1"/>
        <rFont val="Arial"/>
        <family val="2"/>
      </rPr>
      <t xml:space="preserve">
Tage bis Zensierung (entspricht der Berechnung)
</t>
    </r>
    <r>
      <rPr>
        <b/>
        <sz val="8"/>
        <color indexed="8"/>
        <rFont val="Arial"/>
        <family val="2"/>
      </rPr>
      <t xml:space="preserve">Für die Pat. in Gruppe A:
</t>
    </r>
    <r>
      <rPr>
        <sz val="8"/>
        <color theme="1"/>
        <rFont val="Arial"/>
        <family val="2"/>
      </rPr>
      <t xml:space="preserve">Tage bis zum Tod (entspricht der Berechnung)
</t>
    </r>
    <r>
      <rPr>
        <b/>
        <sz val="8"/>
        <color indexed="8"/>
        <rFont val="Arial"/>
        <family val="2"/>
      </rPr>
      <t>--&gt; Median aus diesen Werten !!</t>
    </r>
  </si>
  <si>
    <r>
      <t xml:space="preserve">5. Neoadjuvant vorbehandelt Fälle (operativ X = 1, (K3 ==N) || (M3 ==N)) mit postM </t>
    </r>
    <r>
      <rPr>
        <sz val="10"/>
        <rFont val="Calibri"/>
        <family val="2"/>
      </rPr>
      <t>≠</t>
    </r>
    <r>
      <rPr>
        <sz val="10"/>
        <rFont val="Arial"/>
        <family val="2"/>
      </rPr>
      <t xml:space="preserve"> M1 &amp;&amp; M1a &amp;&amp; M1b &amp;&amp; M1c</t>
    </r>
  </si>
  <si>
    <r>
      <t>6. Quelle letzte Follow-Up-Meldung welche die folgende Bedingungen erfüllt: vom Krebsregister
    ((Q7 = 1 &amp;&amp; Q6 = 1 || 2 || 3 ) (Pat.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 die bereits ein Ereignis hatten)</t>
    </r>
  </si>
  <si>
    <r>
      <t xml:space="preserve">6.  Quelle letzte Follow-Up-Meldung welche die folgende Bedingungen erfüllt: vom Zentrum oder Quelle unbekannt
   ((Q7 = 2 || 3 || 4 || 5 || 6 || 7 &amp;&amp; Q6 = 1 || 2 || 3 ) (Pat.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 die bereits ein Ereignis hatten)</t>
    </r>
  </si>
  <si>
    <t>6. I21 - J21 - K21</t>
  </si>
  <si>
    <t>22a-c</t>
  </si>
  <si>
    <r>
      <t xml:space="preserve"> Nenner </t>
    </r>
    <r>
      <rPr>
        <sz val="8"/>
        <rFont val="Arial"/>
        <family val="2"/>
      </rPr>
      <t>Nr.29</t>
    </r>
    <r>
      <rPr>
        <sz val="8"/>
        <color indexed="8"/>
        <rFont val="Arial"/>
        <family val="2"/>
      </rPr>
      <t xml:space="preserve">
</t>
    </r>
    <r>
      <rPr>
        <sz val="8"/>
        <color rgb="FF494529"/>
        <rFont val="Arial"/>
        <family val="2"/>
      </rPr>
      <t>(Denominator no.</t>
    </r>
    <r>
      <rPr>
        <sz val="8"/>
        <color theme="1" tint="0.34998626667073579"/>
        <rFont val="Arial"/>
        <family val="2"/>
      </rPr>
      <t xml:space="preserve"> 29)</t>
    </r>
  </si>
  <si>
    <r>
      <t xml:space="preserve">Nenner Nr. 28
</t>
    </r>
    <r>
      <rPr>
        <sz val="8"/>
        <color rgb="FF494529"/>
        <rFont val="Arial"/>
        <family val="2"/>
      </rPr>
      <t>(Denominator no. 28)</t>
    </r>
  </si>
  <si>
    <r>
      <t xml:space="preserve">Nenner Nr. 27
</t>
    </r>
    <r>
      <rPr>
        <sz val="8"/>
        <color rgb="FF494529"/>
        <rFont val="Arial"/>
        <family val="2"/>
      </rPr>
      <t>(Denominator no. 27)</t>
    </r>
  </si>
  <si>
    <r>
      <rPr>
        <sz val="8"/>
        <rFont val="Arial"/>
        <family val="2"/>
      </rPr>
      <t xml:space="preserve"> Nenner Nr. 26</t>
    </r>
    <r>
      <rPr>
        <sz val="8"/>
        <color indexed="8"/>
        <rFont val="Arial"/>
        <family val="2"/>
      </rPr>
      <t xml:space="preserve">
</t>
    </r>
    <r>
      <rPr>
        <sz val="8"/>
        <color theme="1" tint="0.34998626667073579"/>
        <rFont val="Arial"/>
        <family val="2"/>
      </rPr>
      <t>(Denominator no. 26)</t>
    </r>
  </si>
  <si>
    <r>
      <t xml:space="preserve">Zähler Nr. 26
</t>
    </r>
    <r>
      <rPr>
        <sz val="8"/>
        <color theme="1" tint="0.34998626667073579"/>
        <rFont val="Arial"/>
        <family val="2"/>
      </rPr>
      <t>(nominator no. 26)</t>
    </r>
  </si>
  <si>
    <r>
      <t xml:space="preserve">Nenner Nr. 25
</t>
    </r>
    <r>
      <rPr>
        <sz val="8"/>
        <color rgb="FF494529"/>
        <rFont val="Arial"/>
        <family val="2"/>
      </rPr>
      <t>(Denominator no. 25)</t>
    </r>
  </si>
  <si>
    <r>
      <t>Nenner Nr</t>
    </r>
    <r>
      <rPr>
        <sz val="8"/>
        <rFont val="Arial"/>
        <family val="2"/>
      </rPr>
      <t>. 24</t>
    </r>
    <r>
      <rPr>
        <sz val="8"/>
        <color indexed="8"/>
        <rFont val="Arial"/>
        <family val="2"/>
      </rPr>
      <t xml:space="preserve">
</t>
    </r>
    <r>
      <rPr>
        <sz val="8"/>
        <color rgb="FF494529"/>
        <rFont val="Arial"/>
        <family val="2"/>
      </rPr>
      <t>(Denominator no. 24)</t>
    </r>
  </si>
  <si>
    <r>
      <t xml:space="preserve"> Nenner Nr. 23
</t>
    </r>
    <r>
      <rPr>
        <sz val="8"/>
        <color rgb="FF494529"/>
        <rFont val="Arial"/>
        <family val="2"/>
      </rPr>
      <t xml:space="preserve">(Denominator no. </t>
    </r>
    <r>
      <rPr>
        <sz val="8"/>
        <color theme="1" tint="0.34998626667073579"/>
        <rFont val="Arial"/>
        <family val="2"/>
      </rPr>
      <t>23</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</si>
  <si>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(Denominator no.</t>
    </r>
    <r>
      <rPr>
        <sz val="8"/>
        <color theme="1" tint="0.34998626667073579"/>
        <rFont val="Arial"/>
        <family val="2"/>
      </rPr>
      <t xml:space="preserve"> 21</t>
    </r>
    <r>
      <rPr>
        <sz val="8"/>
        <color rgb="FF494529"/>
        <rFont val="Arial"/>
        <family val="2"/>
      </rPr>
      <t>)</t>
    </r>
  </si>
  <si>
    <r>
      <t xml:space="preserve">Nenner Nr. </t>
    </r>
    <r>
      <rPr>
        <sz val="8"/>
        <rFont val="Arial"/>
        <family val="2"/>
      </rPr>
      <t>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</si>
  <si>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Nenner Nr.</t>
    </r>
    <r>
      <rPr>
        <sz val="8"/>
        <rFont val="Arial"/>
        <family val="2"/>
      </rPr>
      <t xml:space="preserve"> 19</t>
    </r>
    <r>
      <rPr>
        <sz val="8"/>
        <color indexed="8"/>
        <rFont val="Arial"/>
        <family val="2"/>
      </rPr>
      <t xml:space="preserve">
</t>
    </r>
    <r>
      <rPr>
        <sz val="8"/>
        <color rgb="FF494529"/>
        <rFont val="Arial"/>
        <family val="2"/>
      </rPr>
      <t>(Denominator no. 19)</t>
    </r>
  </si>
  <si>
    <r>
      <t xml:space="preserve">Nenner Nr. 18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</si>
  <si>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17</t>
    </r>
    <r>
      <rPr>
        <sz val="8"/>
        <color indexed="8"/>
        <rFont val="Arial"/>
        <family val="2"/>
      </rPr>
      <t xml:space="preserve">
</t>
    </r>
    <r>
      <rPr>
        <sz val="8"/>
        <color rgb="FF494529"/>
        <rFont val="Arial"/>
        <family val="2"/>
      </rPr>
      <t xml:space="preserve">(Denominator no. </t>
    </r>
    <r>
      <rPr>
        <sz val="8"/>
        <color theme="1" tint="0.34998626667073579"/>
        <rFont val="Arial"/>
        <family val="2"/>
      </rPr>
      <t>17</t>
    </r>
    <r>
      <rPr>
        <sz val="8"/>
        <color rgb="FF494529"/>
        <rFont val="Arial"/>
        <family val="2"/>
      </rPr>
      <t>)</t>
    </r>
  </si>
  <si>
    <r>
      <t xml:space="preserve">Nenner Nr. 15
</t>
    </r>
    <r>
      <rPr>
        <sz val="8"/>
        <color rgb="FF494529"/>
        <rFont val="Arial"/>
        <family val="2"/>
      </rPr>
      <t>(Denominator no. 15)</t>
    </r>
  </si>
  <si>
    <r>
      <t xml:space="preserve">Anzahl / Zähler Nr. 13
</t>
    </r>
    <r>
      <rPr>
        <sz val="8"/>
        <color rgb="FF494529"/>
        <rFont val="Arial"/>
        <family val="2"/>
      </rPr>
      <t>(Count / Numerator no. 13)</t>
    </r>
  </si>
  <si>
    <t xml:space="preserve">Becherzellkarzinom
</t>
  </si>
  <si>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</si>
  <si>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</si>
  <si>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Können für die Kennzahl auch Beratungen durch das Case-Management berücksichtigt werden?
#englische Übersetzung</t>
  </si>
  <si>
    <t>Nein, für den Zähler können nur die Beratungen durch den Sozialdienst (entsprechend EB 1.5.1) berücksichtigt werden
#englische Übersetzung</t>
  </si>
  <si>
    <t xml:space="preserve">8243/3 </t>
  </si>
  <si>
    <t>Bedeutet das Qualitätsziel "Einschluss von möglichst vielen Pat. in Studien“, dass Pat. möglichst in mehrere Studien eingeschlossen werden sollen?
#englische Übersetzung</t>
  </si>
  <si>
    <t xml:space="preserve">Nein. Ziel ist, möglichst vielen Pat. Zugang zu geeigneten Studien zu ermöglichen. Ein Einschluss in mehrere Studien ist möglich und kann in diesem Fall auch mehrfach im Zähler gezählt werden. Gezählt werden hier also Studieneinschlüsse.
#englische Übersetzung </t>
  </si>
  <si>
    <t>Notwendige Bedingungen Operativer Primärfall Rektum mit (y)pT0
Necessary conditions</t>
  </si>
  <si>
    <t>D6=R</t>
  </si>
  <si>
    <t xml:space="preserve"> GX | G1 | G2 | G3 | G4  | L | M | H | B | 
 preG1 | preG2 | preG3 | preG4 | preL | preM | preH | preB</t>
  </si>
  <si>
    <t>A5 m | w  | d  | x</t>
  </si>
  <si>
    <t>Beratung Sozialdienst
Social services counselling</t>
  </si>
  <si>
    <t>Notwendige Bedingungen Operativer Primärfall Rektum mit (y)pTis-4
Necessary conditions</t>
  </si>
  <si>
    <t xml:space="preserve">
T0 | Tis |  T1 | T2 | T3 | T4  | T4a | T4b
(Suffixe, z.B. T3A oder T1MS1, T1MS2 etc. werden zugelassen)</t>
  </si>
  <si>
    <t>T0 | Tis |  T1 | T2 | T3 | T4  | T4a | T4b
(Suffixe, z.B. T3A oder T1MS1, T1MS2 etc. werden zugelassen)</t>
  </si>
  <si>
    <t>Tis |  T1 | T2 | T3 | T4  | T4a | T4b
(Suffixe, z.B. T3A oder T1MS1, T1MS2 etc. werden zugelassen)</t>
  </si>
  <si>
    <t xml:space="preserve"> T0 | Tis |  T1 | T2 | T3 | T4  | T4a | T4b
(Suffixe, z.B. T3A oder T1MS1, T1MS2 etc. werden zugelassen)</t>
  </si>
  <si>
    <t>N0 |  N1 | N1a | N1b |  N1c | N2 | N2a | N2b   
(Suffixe, z.B. N1a werden zugelassen)</t>
  </si>
  <si>
    <t>Tis | T1 | T2 | T3 | T4  | T4a | T4b
(Suffixe, z.B. T3A oder T1MS1, T1MS2 etc. werden zugelassen)</t>
  </si>
  <si>
    <r>
      <rPr>
        <sz val="8"/>
        <rFont val="Arial"/>
        <family val="2"/>
      </rPr>
      <t xml:space="preserve">Was ist mit peri- und postoperativ verstorbenen Pat.? </t>
    </r>
    <r>
      <rPr>
        <sz val="8"/>
        <color rgb="FF494529"/>
        <rFont val="Arial"/>
        <family val="2"/>
      </rPr>
      <t xml:space="preserve">
What about patients who die perioperatively and postoperatively?</t>
    </r>
  </si>
  <si>
    <t>Pat. des Nenners, die psychoonkologisch gescreent wurden</t>
  </si>
  <si>
    <t>4. Psychoonkologisches Distress-Screening
4. Psycho-oncological distress-screeing</t>
  </si>
  <si>
    <t>Psychoonkologisches Distress Screening durchgeführt
Psycho-oncological distress-screeing</t>
  </si>
  <si>
    <t>Psychoonkologisches Distress-Screening
Psycho-oncological distress-screeing</t>
  </si>
  <si>
    <t>A5
m | w  | d  | u</t>
  </si>
  <si>
    <t>This statement is to be documented as “yes” if a revision procedure was required within 30 days postoperatively, either with surgery or interventionally (e.g., endoscopically). 
(not to be counted: diagnostic irrigation laparoscopies, endoscopic insert vacuum sponge)</t>
  </si>
  <si>
    <t xml:space="preserve">Diese Angabe ist mit "ja" zu dokumentieren, wenn postoperativ innerhalb 30 Tagen eine Revisionseingriff entweder operativ oder interventionell (z.B. endoskopisch) erforderlich war (nicht gezählt werden: diagnostische Spüllaparoskopien, endoskopische Einlage Vakuumschwamm).
</t>
  </si>
  <si>
    <t>m | w  | d  | u</t>
  </si>
  <si>
    <t xml:space="preserve">12. Angabe Abstand mesorektale Faszie bei RK im unteren und mittleren Drittel
12. Details of distance of mesorectal fascia in rectal carcinoma in the lower and middle third </t>
  </si>
  <si>
    <t xml:space="preserve">13. Operative Primärfälle Kolon 
13. Surgical primary cases in the colon </t>
  </si>
  <si>
    <t>14. Operative Primärfälle Rektum 
14. Surgical primary cases in the rectum</t>
  </si>
  <si>
    <t>15. Revisions-OPs Kolon
15. Revision operations in the colon</t>
  </si>
  <si>
    <t>16. Revisions-OPs Rektum
16. Revision operations in the rectum</t>
  </si>
  <si>
    <t>17. Anastomoseinsuffizienzen Kolon
17. Anastomotic insufficiencies in the colon</t>
  </si>
  <si>
    <t>18. Anastomoseinsuffizienzen Rektum
18. Anastomotic insufficiences in the rectum</t>
  </si>
  <si>
    <t>19. Mortalität postoperativ
19. Postoperative mortality</t>
  </si>
  <si>
    <t>20. Lokale R0-Resektion Rektum
20. Local R0 resection in the rectum</t>
  </si>
  <si>
    <t>21. Anzeichnung Stoma-Position
21. Marking of stoma position</t>
  </si>
  <si>
    <t>22. Lebermetastasenresektion
22. liver metastasis resection</t>
  </si>
  <si>
    <t>23. Adjuvante Chemotherapien Kolon (UICC Stad. III)
23. Adjuvant chemotherapy: colon (UICC stage III)</t>
  </si>
  <si>
    <t>24. Kombinationschemotherapie bei metastasiertem KRK mit systemischer Erstlinientherapie
24. Combination chemotherapy for metastasised colorectal carcinoma with systemic first-line treatment</t>
  </si>
  <si>
    <t>25. Qualität des TME-Rektumpräparates (Angabe Pathologie)
25. Quality of the TME rectal specimen (pathology details)</t>
  </si>
  <si>
    <t>26. Befundbericht nach operativer Resektion bei KRK 
26. Diagnostic report after surgical resection of colorectal carcinoma</t>
  </si>
  <si>
    <t>27. Lymphknotenuntersuchung
27. Lymph node examination</t>
  </si>
  <si>
    <t>28. Beginn der adjuvanten systemischen Therapie
28. Initiation of adjuvant systemic therapy</t>
  </si>
  <si>
    <t>29. MTL22-Indikator (Mortalität, Transfer, postoperative Liegedauer)
29. MTL22 Indicator (mortality, transfer, postsurgical hospital stay)</t>
  </si>
  <si>
    <t>** Es ist also möglich, dass zwei Primärfälle pro Pat. und Jahr gezählt werden könnten.
** It is therefore possible for two primary cases to be counted per patient and year.</t>
  </si>
  <si>
    <r>
      <rPr>
        <sz val="9"/>
        <rFont val="Arial"/>
        <family val="2"/>
      </rPr>
      <t>Wird ≥ 93 Tage nach Diagnosedatum der Primärerkrankung ei</t>
    </r>
    <r>
      <rPr>
        <sz val="9"/>
        <color theme="1"/>
        <rFont val="Arial"/>
        <family val="2"/>
      </rPr>
      <t xml:space="preserve">n neues Karzinom in dem anderen Teil des Dickdarms entdeckt, handelt es sich um einen neuen Fall
</t>
    </r>
    <r>
      <rPr>
        <sz val="10"/>
        <color theme="1"/>
        <rFont val="Arial"/>
        <family val="2"/>
      </rPr>
      <t>→  wenn es sich um kein Rezidiv des vorherigen Falls handelt, zählt die OncoBox hier 2 Primärfälle (unabhängig vom Kalenderjahr**)
→  beim zweiten, zeitlich späteren Fall ist unter dem Datenfeld "Anamnese - Relevante Krebsvorerkrankung" eine 1 = ja zu melden.</t>
    </r>
    <r>
      <rPr>
        <sz val="10"/>
        <color rgb="FF494529"/>
        <rFont val="Arial"/>
        <family val="2"/>
      </rPr>
      <t xml:space="preserve">
→ If the new lesion is not a recurrence of the previous case, the OncoBox counts 2 primary cases here (independently of the calendar year**)
→  In the second case with later occurrence, a “1 = yes” should be entered in the data field “History — relevant prior malignant disease”
</t>
    </r>
  </si>
  <si>
    <r>
      <t>Wir</t>
    </r>
    <r>
      <rPr>
        <sz val="9"/>
        <rFont val="Arial"/>
        <family val="2"/>
      </rPr>
      <t xml:space="preserve">d ≥ 93 Tage nach Diagnosedatum der Primärerkrankung </t>
    </r>
    <r>
      <rPr>
        <sz val="9"/>
        <color theme="1"/>
        <rFont val="Arial"/>
        <family val="2"/>
      </rPr>
      <t xml:space="preserve">ein neues Karzinom im Kolon entdeckt, handelt es sich um einen zweiten Primärfall (Voraussetzung: unterschiedliche Lokalisation im Kolon = unterschiedliche ICD)**. Ansonsten handelt es sich um ein Rezidiv.
</t>
    </r>
  </si>
  <si>
    <r>
      <t>Wird</t>
    </r>
    <r>
      <rPr>
        <sz val="9"/>
        <rFont val="Arial"/>
        <family val="2"/>
      </rPr>
      <t xml:space="preserve"> ≥ 93 Tage nach Diagnosedatum der Primärerkrankung </t>
    </r>
    <r>
      <rPr>
        <sz val="9"/>
        <color theme="1"/>
        <rFont val="Arial"/>
        <family val="2"/>
      </rPr>
      <t>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</si>
  <si>
    <r>
      <t xml:space="preserve">Pat. des Nenners, die psychoonkologisch gescreent wurden </t>
    </r>
    <r>
      <rPr>
        <vertAlign val="superscript"/>
        <sz val="8"/>
        <rFont val="Arial"/>
        <family val="2"/>
      </rPr>
      <t xml:space="preserve">1, 2 </t>
    </r>
    <r>
      <rPr>
        <sz val="8"/>
        <rFont val="Arial"/>
        <family val="2"/>
      </rPr>
      <t xml:space="preserve">
Patients of the denominator who were screened</t>
    </r>
  </si>
  <si>
    <r>
      <rPr>
        <vertAlign val="superscript"/>
        <sz val="8"/>
        <rFont val="Arial"/>
        <family val="2"/>
      </rPr>
      <t xml:space="preserve">1 </t>
    </r>
    <r>
      <rPr>
        <sz val="8"/>
        <rFont val="Arial"/>
        <family val="2"/>
      </rPr>
      <t xml:space="preserve">Screeninginstrumente können der S3 Leitlinie Psychoonkologische Diagnostik, Beratung und Behandlung von erwachsenen Krebspatienten entnommen werden
</t>
    </r>
    <r>
      <rPr>
        <vertAlign val="superscript"/>
        <sz val="8"/>
        <rFont val="Arial"/>
        <family val="2"/>
      </rPr>
      <t>1</t>
    </r>
    <r>
      <rPr>
        <sz val="8"/>
        <rFont val="Arial"/>
        <family val="2"/>
      </rPr>
      <t xml:space="preserve"> Screening instruments can be found in the guideline Psychooncological Diagnosis, Counselling and Treatment of Adult Cancer Patients.</t>
    </r>
  </si>
  <si>
    <r>
      <rPr>
        <vertAlign val="superscript"/>
        <sz val="8"/>
        <rFont val="Arial"/>
        <family val="2"/>
      </rPr>
      <t>2</t>
    </r>
    <r>
      <rPr>
        <sz val="8"/>
        <rFont val="Arial"/>
        <family val="2"/>
      </rPr>
      <t xml:space="preserve"> Distress-Screening beinhaltet die Durchführung eines validen Distressinstruments (analog zur S3 Leitlinie Psychoonkologische Diagnostik, Beratung und Behandlung von erwachsenen Krebspatienten)
</t>
    </r>
    <r>
      <rPr>
        <vertAlign val="superscript"/>
        <sz val="8"/>
        <rFont val="Arial"/>
        <family val="2"/>
      </rPr>
      <t>2</t>
    </r>
    <r>
      <rPr>
        <sz val="8"/>
        <rFont val="Arial"/>
        <family val="2"/>
      </rPr>
      <t xml:space="preserve"> Distress screening includes the use of a valid distress instrument (analogous to the S3 guideline Psychooncological Diagnosis, Counselling and Treatment of Adult Cancer Patients.)</t>
    </r>
  </si>
  <si>
    <t>Pat., die in eine Studie mit Ethikvotum oder kolorektale Präventionsstudie eingebracht wurden
Patients of the CrCC included in a study with ethics vote or colorectal prevention study</t>
  </si>
  <si>
    <r>
      <t xml:space="preserve">Alle Fälle, die in eine interventionelle/nicht-interventionelle oder kolorektale Präventionsstudie mit Ethikvotum eingebracht wurden (Pat. müssen nicht Teil des Nenners sein, entscheidend ist, dass Pat. im Kennzahlenjahr in die Studie eingebracht wurde; Zahlzeitpunkt: Einbringung des Pat. in Studie)
</t>
    </r>
    <r>
      <rPr>
        <sz val="8"/>
        <color rgb="FF494529"/>
        <rFont val="Arial"/>
        <family val="2"/>
      </rPr>
      <t>(All cases 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</si>
  <si>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Pat.</t>
    </r>
    <r>
      <rPr>
        <sz val="8"/>
        <color rgb="FFFF0000"/>
        <rFont val="Arial"/>
        <family val="2"/>
      </rPr>
      <t xml:space="preserve">, </t>
    </r>
    <r>
      <rPr>
        <sz val="8"/>
        <rFont val="Arial"/>
        <family val="2"/>
      </rPr>
      <t>die in eine Studie mit Ethikvotum oder kolorektale Präventionsstudie eingebracht wurden
Patients of the CrCC included in a study with ethics vote or colorectal prevention study</t>
    </r>
  </si>
  <si>
    <t>systemische Erstlinientherapie
(First-line therapy)</t>
  </si>
  <si>
    <t>syst. Zweitlinien-therapie
(Second line therapy)</t>
  </si>
  <si>
    <t>syst. Drittlinien-therapie
(Third-line therapy)</t>
  </si>
  <si>
    <t>syst. Viertlinien-therapie
(Four-Line Therapy)</t>
  </si>
  <si>
    <r>
      <t xml:space="preserve">Operationen des Nenners mit Revisionsoperationen infolge von perioperativen Komplikationen innerhalb von 30 d nach OP
(nicht gezählt werden: diagnostische Spüllaparoskopien, endoskopische Einlage
Vakuumschwamm)
</t>
    </r>
    <r>
      <rPr>
        <sz val="8"/>
        <color theme="2" tint="-0.749992370372631"/>
        <rFont val="Arial"/>
        <family val="2"/>
      </rPr>
      <t>Surgeries of the denominator with revision surgery due to preioperative complications within 30 d of surgery (not to be counted: diagnostic irrigation laparoscopies, endoscopic insert vacuum sponge)</t>
    </r>
  </si>
  <si>
    <r>
      <t xml:space="preserve">Pat. mit metastasiertem KRK und systemischer Erstlinientherapie
</t>
    </r>
    <r>
      <rPr>
        <sz val="8"/>
        <color theme="2" tint="-0.749992370372631"/>
        <rFont val="Arial"/>
        <family val="2"/>
      </rPr>
      <t>Patients with metastasised colorectal carcinoma and systhemic first-line treatment</t>
    </r>
  </si>
  <si>
    <r>
      <t xml:space="preserve">Zähler 22a
</t>
    </r>
    <r>
      <rPr>
        <sz val="8"/>
        <color theme="2" tint="-0.749992370372631"/>
        <rFont val="Arial"/>
        <family val="2"/>
      </rPr>
      <t>Numerator 22a</t>
    </r>
  </si>
  <si>
    <r>
      <t xml:space="preserve">Pat. des Nenners, die eine Lebermetastasenresektion erhalten
</t>
    </r>
    <r>
      <rPr>
        <sz val="8"/>
        <color theme="2" tint="-0.749992370372631"/>
        <rFont val="Arial"/>
        <family val="2"/>
      </rPr>
      <t>(patients of the denominator who underwent resection of liver metastases)</t>
    </r>
  </si>
  <si>
    <r>
      <t xml:space="preserve">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
</t>
    </r>
    <r>
      <rPr>
        <sz val="8"/>
        <color theme="2" tint="-0.749992370372631"/>
        <rFont val="Arial"/>
        <family val="2"/>
      </rPr>
      <t xml:space="preserve">Patients of the Centre with metastatic colorectal carcinoma and
1. exclusive liver metastasis (primary or newly occurring in the indicator year) without liver-specific chemotherapy
(date of counting: date of diagnosis of the liver metastasis)
or
2. exclusive liver metastasis, who have received chemotherapy for liver metastasis
(date of counting: end of chemotherapy in the indicator year)
</t>
    </r>
  </si>
  <si>
    <r>
      <t xml:space="preserve">Nenner 22a
</t>
    </r>
    <r>
      <rPr>
        <sz val="8"/>
        <color theme="2" tint="-0.749992370372631"/>
        <rFont val="Arial"/>
        <family val="2"/>
      </rPr>
      <t>Denominator 22a</t>
    </r>
  </si>
  <si>
    <r>
      <t xml:space="preserve">Lebermetastasenresektion am operativen Standort des Darmkrebszentrums durchgeführt
(Teilmenge Zähler 22a)
</t>
    </r>
    <r>
      <rPr>
        <sz val="8"/>
        <color theme="2" tint="-0.749992370372631"/>
        <rFont val="Arial"/>
        <family val="2"/>
      </rPr>
      <t>Liver metastasis resection performed at the surgical site of the Colorectal Cancer Centre (subset of  numerator 22a)</t>
    </r>
  </si>
  <si>
    <r>
      <t xml:space="preserve">Zähler 22b
</t>
    </r>
    <r>
      <rPr>
        <sz val="8"/>
        <color theme="2" tint="-0.749992370372631"/>
        <rFont val="Arial"/>
        <family val="2"/>
      </rPr>
      <t>Numerator 22b</t>
    </r>
  </si>
  <si>
    <r>
      <t xml:space="preserve">Zähler 22c
</t>
    </r>
    <r>
      <rPr>
        <sz val="8"/>
        <color theme="2" tint="-0.749992370372631"/>
        <rFont val="Arial"/>
        <family val="2"/>
      </rPr>
      <t>Numerator 22c</t>
    </r>
  </si>
  <si>
    <r>
      <t xml:space="preserve">Lebermetastasenresektion außerhalb des operativen Standortes des Darmkrebszentrums durchgeführt
(Teilmenge Zähler 22a)
</t>
    </r>
    <r>
      <rPr>
        <sz val="8"/>
        <color theme="2" tint="-0.749992370372631"/>
        <rFont val="Arial"/>
        <family val="2"/>
      </rPr>
      <t>Liver metastasis resection performed outside the surgical site of the Colorectal Cancer Centre (subset of numerator 22a)</t>
    </r>
  </si>
  <si>
    <r>
      <t>Nr.</t>
    </r>
    <r>
      <rPr>
        <sz val="8"/>
        <color rgb="FFFF0000"/>
        <rFont val="Arial"/>
        <family val="2"/>
      </rPr>
      <t xml:space="preserve"> </t>
    </r>
    <r>
      <rPr>
        <sz val="8"/>
        <rFont val="Arial"/>
        <family val="2"/>
      </rPr>
      <t xml:space="preserve">22a </t>
    </r>
    <r>
      <rPr>
        <sz val="8"/>
        <color indexed="8"/>
        <rFont val="Arial"/>
        <family val="2"/>
      </rPr>
      <t xml:space="preserve">Resektion durchgeführt
</t>
    </r>
    <r>
      <rPr>
        <sz val="8"/>
        <color rgb="FF494529"/>
        <rFont val="Arial"/>
        <family val="2"/>
      </rPr>
      <t>(Resection carried out)</t>
    </r>
  </si>
  <si>
    <r>
      <t>N</t>
    </r>
    <r>
      <rPr>
        <sz val="8"/>
        <rFont val="Arial"/>
        <family val="2"/>
      </rPr>
      <t>r. 22</t>
    </r>
    <r>
      <rPr>
        <sz val="8"/>
        <color indexed="8"/>
        <rFont val="Arial"/>
        <family val="2"/>
      </rPr>
      <t xml:space="preserve">a Resektion durchgeführt
</t>
    </r>
    <r>
      <rPr>
        <sz val="8"/>
        <color rgb="FF494529"/>
        <rFont val="Arial"/>
        <family val="2"/>
      </rPr>
      <t>(Resection carried out)</t>
    </r>
  </si>
  <si>
    <r>
      <t xml:space="preserve">Nr. </t>
    </r>
    <r>
      <rPr>
        <sz val="8"/>
        <rFont val="Arial"/>
        <family val="2"/>
      </rPr>
      <t>22a</t>
    </r>
    <r>
      <rPr>
        <sz val="8"/>
        <color indexed="8"/>
        <rFont val="Arial"/>
        <family val="2"/>
      </rPr>
      <t xml:space="preserve">
</t>
    </r>
    <r>
      <rPr>
        <sz val="8"/>
        <color rgb="FF494529"/>
        <rFont val="Arial"/>
        <family val="2"/>
      </rPr>
      <t>(</t>
    </r>
    <r>
      <rPr>
        <sz val="8"/>
        <color theme="2" tint="-0.749992370372631"/>
        <rFont val="Arial"/>
        <family val="2"/>
      </rPr>
      <t>No. 22</t>
    </r>
    <r>
      <rPr>
        <sz val="8"/>
        <color rgb="FF494529"/>
        <rFont val="Arial"/>
        <family val="2"/>
      </rPr>
      <t>a)</t>
    </r>
  </si>
  <si>
    <r>
      <t>Nr.</t>
    </r>
    <r>
      <rPr>
        <sz val="8"/>
        <color rgb="FFFF0000"/>
        <rFont val="Arial"/>
        <family val="2"/>
      </rPr>
      <t xml:space="preserve"> </t>
    </r>
    <r>
      <rPr>
        <sz val="8"/>
        <rFont val="Arial"/>
        <family val="2"/>
      </rPr>
      <t>22a</t>
    </r>
    <r>
      <rPr>
        <sz val="8"/>
        <color indexed="8"/>
        <rFont val="Arial"/>
        <family val="2"/>
      </rPr>
      <t xml:space="preserve">
</t>
    </r>
    <r>
      <rPr>
        <sz val="8"/>
        <color theme="2" tint="-0.749992370372631"/>
        <rFont val="Arial"/>
        <family val="2"/>
      </rPr>
      <t>(No. 22</t>
    </r>
    <r>
      <rPr>
        <sz val="8"/>
        <color indexed="8"/>
        <rFont val="Arial"/>
        <family val="2"/>
      </rPr>
      <t>a)</t>
    </r>
  </si>
  <si>
    <r>
      <rPr>
        <sz val="8"/>
        <rFont val="Arial"/>
        <family val="2"/>
      </rPr>
      <t>Nr. 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</si>
  <si>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N</t>
    </r>
    <r>
      <rPr>
        <sz val="8"/>
        <rFont val="Arial"/>
        <family val="2"/>
      </rPr>
      <t>r. 22</t>
    </r>
    <r>
      <rPr>
        <sz val="8"/>
        <color indexed="8"/>
        <rFont val="Arial"/>
        <family val="2"/>
      </rPr>
      <t xml:space="preserve">c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</si>
  <si>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Nr. </t>
    </r>
    <r>
      <rPr>
        <sz val="8"/>
        <rFont val="Arial"/>
        <family val="2"/>
      </rPr>
      <t>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</si>
  <si>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 xml:space="preserve">Nr. </t>
    </r>
    <r>
      <rPr>
        <sz val="8"/>
        <rFont val="Arial"/>
        <family val="2"/>
      </rPr>
      <t>22c</t>
    </r>
    <r>
      <rPr>
        <sz val="8"/>
        <color indexed="8"/>
        <rFont val="Arial"/>
        <family val="2"/>
      </rPr>
      <t xml:space="preserve">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</si>
  <si>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Pat. mit elektiv radikal operiertem RK im mittleren oder unteren
Drittel (ohne TVE)
</t>
    </r>
    <r>
      <rPr>
        <sz val="8"/>
        <color theme="2" tint="-0.749992370372631"/>
        <rFont val="Arial"/>
        <family val="2"/>
      </rPr>
      <t>Patients with elective radically operated RC in the middle or lower third (without transanal wall resection)</t>
    </r>
  </si>
  <si>
    <r>
      <rPr>
        <sz val="8"/>
        <rFont val="Arial"/>
        <family val="2"/>
      </rPr>
      <t xml:space="preserve">Rektum im mittleren oder unteren Drittel
</t>
    </r>
    <r>
      <rPr>
        <sz val="8"/>
        <color theme="2" tint="-0.749992370372631"/>
        <rFont val="Arial"/>
        <family val="2"/>
      </rPr>
      <t>(Rectum in the middle or lower third)</t>
    </r>
  </si>
  <si>
    <r>
      <t xml:space="preserve">Rektum im oberen Drittel 
</t>
    </r>
    <r>
      <rPr>
        <sz val="8"/>
        <color theme="2" tint="-0.749992370372631"/>
        <rFont val="Arial"/>
        <family val="2"/>
      </rPr>
      <t>Rectum in the upper third</t>
    </r>
  </si>
  <si>
    <r>
      <t xml:space="preserve">Pat. mit einem Kolonkarzinom UICC Stad. III, die eine adjuvante Chemotherapie erhalten haben (= Zähler Kennzahl 23)
</t>
    </r>
    <r>
      <rPr>
        <sz val="8"/>
        <color theme="1" tint="0.14999847407452621"/>
        <rFont val="Arial"/>
        <family val="2"/>
      </rPr>
      <t>(Patients with CRC UICC stage III, who received adjuvant chemotherapy (numerator indicator 23</t>
    </r>
    <r>
      <rPr>
        <sz val="8"/>
        <rFont val="Arial"/>
        <family val="2"/>
      </rPr>
      <t>))</t>
    </r>
  </si>
  <si>
    <r>
      <rPr>
        <sz val="8"/>
        <rFont val="Arial"/>
        <family val="2"/>
      </rPr>
      <t xml:space="preserve"> Nenner Nr. 23</t>
    </r>
    <r>
      <rPr>
        <sz val="8"/>
        <color indexed="8"/>
        <rFont val="Arial"/>
        <family val="2"/>
      </rPr>
      <t xml:space="preserve">
</t>
    </r>
    <r>
      <rPr>
        <sz val="8"/>
        <color theme="1" tint="0.14999847407452621"/>
        <rFont val="Arial"/>
        <family val="2"/>
      </rPr>
      <t>(Denominator no. 23)</t>
    </r>
  </si>
  <si>
    <r>
      <t xml:space="preserve">KRK-Primärfälle elektiv operiert
(CRC primary cases with elective surgery)
(= Nenner Kennzahl 19)
</t>
    </r>
    <r>
      <rPr>
        <sz val="8"/>
        <color theme="2" tint="-0.749992370372631"/>
        <rFont val="Arial"/>
        <family val="2"/>
      </rPr>
      <t>(Denominator no. 19</t>
    </r>
    <r>
      <rPr>
        <sz val="8"/>
        <rFont val="Arial"/>
        <family val="2"/>
      </rPr>
      <t>)</t>
    </r>
  </si>
  <si>
    <r>
      <t xml:space="preserve">Pat. des Nenners, die 
• innerhalb von 30 d postoperativ verstorben sind (Zähler Kennzahl 19) oder
• in ein anderes Akut-Krankenhaus verlegt wurden oder
• einen Krankenhausaufenthalt &gt; 22d nach Tumorresektion hatten
</t>
    </r>
    <r>
      <rPr>
        <sz val="8"/>
        <color theme="2" tint="-0.749992370372631"/>
        <rFont val="Arial"/>
        <family val="2"/>
      </rPr>
      <t>(Patients of the denominator who
• died within 30 d postoperatively (numerator of indicator 19</t>
    </r>
    <r>
      <rPr>
        <sz val="8"/>
        <rFont val="Arial"/>
        <family val="2"/>
      </rPr>
      <t xml:space="preserve">) or
</t>
    </r>
    <r>
      <rPr>
        <sz val="8"/>
        <color theme="2" tint="-0.749992370372631"/>
        <rFont val="Arial"/>
        <family val="2"/>
      </rPr>
      <t>• transferred to another acute care hospital, or
• had a hospital stay &gt; 22d after tumour resection)</t>
    </r>
  </si>
  <si>
    <r>
      <t xml:space="preserve">Elektiv operierte Pat.
(= Nenner Kennzahl 19)
</t>
    </r>
    <r>
      <rPr>
        <sz val="8"/>
        <color theme="2" tint="-0.749992370372631"/>
        <rFont val="Arial"/>
        <family val="2"/>
      </rPr>
      <t>(Electively operated patients
 (= denominator of indicator 19</t>
    </r>
    <r>
      <rPr>
        <sz val="8"/>
        <rFont val="Arial"/>
        <family val="2"/>
      </rPr>
      <t>))</t>
    </r>
  </si>
  <si>
    <r>
      <t xml:space="preserve">Wiederaufnahme innerhalb von 22 Tagen nach OP wird im Zähler erfasst. 
</t>
    </r>
    <r>
      <rPr>
        <sz val="8"/>
        <color theme="2" tint="-0.749992370372631"/>
        <rFont val="Arial"/>
        <family val="2"/>
      </rPr>
      <t>Readmission within 22 days after surgery is included in the numerator.</t>
    </r>
  </si>
  <si>
    <t>1) Primärfälle
Primary cases</t>
  </si>
  <si>
    <t>B2 Anamnese - Jahr relevante Krebsvorerkrankungen Pat. mit Fall zum Zeitpunkt der Erstdiagnose Fall
B2 Patient history - year of relevant previous cancer at the time of first diagnosis of the case</t>
  </si>
  <si>
    <t>Ungültiges Datumsformat
Invalid date format</t>
  </si>
  <si>
    <t>B5.1 Anamnese - DKG-Fragebogen zur Familienanamnese ausgefüllt
B5.1 Patient history - DKG questionnaire on family history completed</t>
  </si>
  <si>
    <t>B5.2 Anamnese - Familienanamnese
B5.2 Patient history - family history</t>
  </si>
  <si>
    <r>
      <t>D9
N0 | N1 | N1a | N1b |  N1c | N2 | N2a | N2b |</t>
    </r>
    <r>
      <rPr>
        <sz val="8"/>
        <color rgb="FFFF0000"/>
        <rFont val="Arial"/>
        <family val="2"/>
      </rPr>
      <t xml:space="preserve"> </t>
    </r>
    <r>
      <rPr>
        <sz val="8"/>
        <rFont val="Arial"/>
        <family val="2"/>
      </rPr>
      <t>N+ |  NX 
(Suffixe, z.B. N1a werden zugelassen)</t>
    </r>
  </si>
  <si>
    <t>D9 Diagnose - Prätherapeutischer Tumorstatus N
D9 Diagnosis - pre-therapeutic tumour status N</t>
  </si>
  <si>
    <t>D10 Diagnose - Prätherapeutischer Tumorstatus M
D10 diagnosis - pre-therapeutic tumour status M</t>
  </si>
  <si>
    <t>H1 Postoperative Histologie / Staging - pT
H1 Postoperative Histologie / Staging – pT</t>
  </si>
  <si>
    <t>H2  Postoperative Histologie / Staging - pN
H2 Postoperative histology / staging — pN</t>
  </si>
  <si>
    <t>H3  Postoperative Histologie / Staging - M
H3 Postoperative histology / staging — M</t>
  </si>
  <si>
    <t>D17 Diagnose - Abstand der mesorektalen Faszie angegeben
D17 Diagnosis - distance from the mesorectal fascia, in mm</t>
  </si>
  <si>
    <t>G7 Chirurgische Primärtherapie - Anastomose angelegt (1. OP)
G7 Surgical primary therapy - anastomosis created (1st op.)</t>
  </si>
  <si>
    <t>G11 Chirurgische Primärtherapie –Anastomoseninsuffizienz aufgetreten?
G11 Surgical primary therapy — anastomotic insufficiency developing?</t>
  </si>
  <si>
    <t>&lt; 0</t>
  </si>
  <si>
    <t>Negativer Wert ist nicht zugelassen.</t>
  </si>
  <si>
    <t>H3
M0 | M1 | M1a | M1b | M1c | MX</t>
  </si>
  <si>
    <t>M0 | MX | leer
M0 | MX | empty</t>
  </si>
  <si>
    <t>Welche Daten erhalten Sie vom Krebsregister (§65c)?</t>
  </si>
  <si>
    <t>M0 | MX |</t>
  </si>
  <si>
    <t>M1 | M1a | M1b  | M1c</t>
  </si>
  <si>
    <t>&gt; 50</t>
  </si>
  <si>
    <t>Ein Abstand von &gt; 50 mm ist unplausibel.</t>
  </si>
  <si>
    <t xml:space="preserve">Feststellung einer positiven Familienanamnese ohne ausgefüllten DKG-Fragebogen ab Primärfälle 2024 nicht möglich.
</t>
  </si>
  <si>
    <t>A4 Stammdaten - Geburtsdatum Jahr
A4 Master data —- date of birth, year</t>
  </si>
  <si>
    <t>Anastomoseninsuffizienz ohne angelegte Anastomose ist unplausibel.</t>
  </si>
  <si>
    <r>
      <t xml:space="preserve">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
</t>
    </r>
    <r>
      <rPr>
        <sz val="8"/>
        <color rgb="FFFF0000"/>
        <rFont val="Arial"/>
        <family val="2"/>
      </rPr>
      <t xml:space="preserve">
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</si>
  <si>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r>
    <r>
      <rPr>
        <sz val="8"/>
        <color rgb="FFFF0000"/>
        <rFont val="Arial"/>
        <family val="2"/>
      </rPr>
      <t xml:space="preserve">For all centre cases with primary case date 2024, all values that do not correspond to TNM - Classification of Malignant Tumour, 8th edition, 2017, p. 98 are rejected in the ToDo-List.
</t>
    </r>
  </si>
  <si>
    <r>
      <t xml:space="preserve">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
</t>
    </r>
    <r>
      <rPr>
        <sz val="8"/>
        <color rgb="FFFF0000"/>
        <rFont val="Arial"/>
        <family val="2"/>
      </rPr>
      <t>For all centre cases with primary case date 2024, all values that do not correspond to TNM - Classification of Malignant Tumour, 8th edition, 2017, p. 98 are rejected in the ToDo-List</t>
    </r>
    <r>
      <rPr>
        <sz val="8"/>
        <rFont val="Arial"/>
        <family val="2"/>
      </rPr>
      <t>.</t>
    </r>
  </si>
  <si>
    <r>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</si>
  <si>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</si>
  <si>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r>
    <r>
      <rPr>
        <sz val="8"/>
        <color rgb="FFFF0000"/>
        <rFont val="Arial"/>
        <family val="2"/>
      </rPr>
      <t>For all centre cases with primary case date 2024, all values that do not correspond to TNM - Classification of Malignant Tumour, 8th edition, 2017, p. 98 are rejected in the ToDo-List.</t>
    </r>
  </si>
  <si>
    <t>Ausprägungen, die nicht der 8. Auflage TNM entsprechen, sind nicht erlaubt.</t>
  </si>
  <si>
    <t>TNM - Klassifikation maligner Tumoren, 8. Auflage, 2017, S. 98</t>
  </si>
  <si>
    <t>TNM - Klassifikation maligner Tumoren, 8. Auflage, 2017, S. 99</t>
  </si>
  <si>
    <t>TNM - Klassifikation maligner Tumoren, 8. Auflage, 2017, S. 100</t>
  </si>
  <si>
    <t>Falldatum (s.o. Berechnung Falldatum je nach Primärfallart)</t>
  </si>
  <si>
    <t>&lt; 1956 (Beispiel)</t>
  </si>
  <si>
    <t>1956 (Beispiel)</t>
  </si>
  <si>
    <t>Adäquate Rate an Beratung durch Sozialdienst</t>
  </si>
  <si>
    <t xml:space="preserve">Pat., die in eine Studie mit Ethikvotum oder kolorektale Präventionsstudie eingebracht wurden </t>
  </si>
  <si>
    <t>≥ 50%</t>
  </si>
  <si>
    <t>Pat. mit metastasiertem KRK und systemischer Erstlinientherapie</t>
  </si>
  <si>
    <t>22a</t>
  </si>
  <si>
    <t>22b</t>
  </si>
  <si>
    <t>22c</t>
  </si>
  <si>
    <t>Pat. mit einem Kolonkarzinom UICC Stad. III, die eine adjuvante Chemotherapie erhalten haben (= Zähler Kennzahl 23)</t>
  </si>
  <si>
    <t>MTL22-Indikator (Mortalität, Transfer, postoperative Liegedauer)</t>
  </si>
  <si>
    <t>Pat. des Nenners, die 
• innerhalb von 30 d postoperativ verstorben sind (Zähler Kennzahl 19) oder
• in ein anderes Akut-Krankenhaus verlegt wurden oder
• einen Krankenhausaufenthalt &gt; 
22 d nach Tumorresektion hatten</t>
  </si>
  <si>
    <t>Elektiv operierte Pat.
(= Nenner Kennzahl 19)</t>
  </si>
  <si>
    <t>Pat. mit elektiv radikal operiertem RK im mittleren oder unteren Drittel (ohne TVE)</t>
  </si>
  <si>
    <t xml:space="preserve">Lebermetastasenresektion außerhalb des operativen Standortes des Darmkrebszentrums durchgeführt
(Teilmenge Zähler 22a)
</t>
  </si>
  <si>
    <t xml:space="preserve">
Lebermetastasenresektion am operativen Standort des Darmkrebszentrums durchgeführt
(Teilmenge Zähler 22a)</t>
  </si>
  <si>
    <t>Operationen des Nenners mit Revisionsoperationen infolge von perioperativen Komplikationen innerhalb von 30 d nach OP (nicht gezählt werden: diagnostische Spüllaparoskopien, endoskopische Einlage Vakuumschwamm)</t>
  </si>
  <si>
    <t>Das Jahr der relevanten Krebsvorerkrankung liegt vor dem Geburtsjahr.</t>
  </si>
  <si>
    <t>D1 Diagnose - Datum Erstdiagnose Primärtumor
D1 Diagnosis - date of first diagnosis of the primary tumour</t>
  </si>
  <si>
    <t>2022 (Beispiel)</t>
  </si>
  <si>
    <t>&gt; 2022 (Beispiel)</t>
  </si>
  <si>
    <t>Das Jahr der relevanten Krebsvorerkrankung liegt nach dem Diagnosedatum.</t>
  </si>
  <si>
    <r>
      <t>N1 | N1a | N1b |  N1c | N2 | N2a | N2b</t>
    </r>
    <r>
      <rPr>
        <sz val="8"/>
        <rFont val="Arial"/>
        <family val="2"/>
      </rPr>
      <t xml:space="preserve"> | N+</t>
    </r>
  </si>
  <si>
    <r>
      <t>M0</t>
    </r>
    <r>
      <rPr>
        <sz val="8"/>
        <color rgb="FFFF0000"/>
        <rFont val="Arial"/>
        <family val="2"/>
      </rPr>
      <t xml:space="preserve"> </t>
    </r>
    <r>
      <rPr>
        <sz val="8"/>
        <rFont val="Arial"/>
        <family val="2"/>
      </rPr>
      <t>| MX</t>
    </r>
    <r>
      <rPr>
        <strike/>
        <sz val="8"/>
        <color rgb="FFFF0000"/>
        <rFont val="Arial"/>
        <family val="2"/>
      </rPr>
      <t xml:space="preserve"> </t>
    </r>
  </si>
  <si>
    <t>1900&lt;yyyy&lt;2100</t>
  </si>
  <si>
    <t>≠1900&lt;yyyy&lt;2100</t>
  </si>
  <si>
    <t>if there is a valid date format, check the 2 following criteria</t>
  </si>
  <si>
    <t>B2 Anamnese - Jahr relevante Krebsvorerkrankungen Pat. mit Fall zum Zeitpunkt der Erstdiagnose Fall</t>
  </si>
  <si>
    <t xml:space="preserve">B2 Anamnese - Jahr relevante Krebsvorerkrankungen Pat. mit Fall zum Zeitpunkt der Erstdiagnose Fall
</t>
  </si>
  <si>
    <t xml:space="preserve">A4 Stammdaten - Geburtsdatum Jahr
</t>
  </si>
  <si>
    <t xml:space="preserve">D1 Diagnose - Datum Erstdiagnose Primärtumor
</t>
  </si>
  <si>
    <t>≠ N0 |  N1 | N1a | N1b |  N1c | N2 | N2a | N2b | NX | empty</t>
  </si>
  <si>
    <t>N0 |  N1 | N1a | N1b |  N1c | N2 | N2a | N2b | N+ |  NX | empty</t>
  </si>
  <si>
    <t>≠ T0 | Tis |  T1 | T2 | T3 | T4  | TX | T4a | T4b | TX | empty</t>
  </si>
  <si>
    <t>T0 | Tis |  T1 | T2 | T3 | T4  | TX | T4a | T4b | TX | empty</t>
  </si>
  <si>
    <t>Das Jahr der nicht relevanten Krebsvorerkrankung liegt vor dem Geburtsjahr.</t>
  </si>
  <si>
    <t>Das Jahr der nicht relevanten Krebsvorerkrankung liegt nach dem Diagnosedatum.</t>
  </si>
  <si>
    <r>
      <t xml:space="preserve">10. RAS- und BRAF-Bestimmung zu Beginn Erslinientherapie bei metastasiertem KRK
</t>
    </r>
    <r>
      <rPr>
        <b/>
        <sz val="11"/>
        <color theme="1" tint="0.499984740745262"/>
        <rFont val="Arial"/>
        <family val="2"/>
      </rPr>
      <t>10. RAS and BRAF determination at the start of first-line treatment for metastasised colorectal carcinoma</t>
    </r>
  </si>
  <si>
    <t xml:space="preserve">Erläuterungen Ausprägungen siehe TNM - Klassifikation maligner Tumoren, 8. Auflage, 2017, S. 98
Der prätherapeutische Befund muss vor jeglicher neoadjuvanter, primärsystemischer Therapie erhoben worden sein, unabhängig von der Erhebungsart (klinisch, pathologisch, sonographisch etc.).
"T0" und "Tis" stellen keine Primärfälle dar. Die Ausprägungen werden von der XML-OncoBox eingelesen, aber nach der Plausibilitätskontrolle in der Auswertung nicht berücksichtigt.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</si>
  <si>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
Für alle Zentrumsfälle mit Primärfalldatum 2024 werden alle Werte in der ToDo-Liste abgelehnt, die nicht der TNM - Klassifikation maligner Tumoren, 8. Auflage, 2017, S. 98 entsprechen. </t>
  </si>
  <si>
    <r>
      <t>Erläuterungen Ausprägungen siehe TNM - Klassifikation maligner Tumoren, 8. Auflage, 2017, S. 99
"N+" ist</t>
    </r>
    <r>
      <rPr>
        <strike/>
        <sz val="8"/>
        <rFont val="Arial"/>
        <family val="2"/>
      </rPr>
      <t xml:space="preserve"> </t>
    </r>
    <r>
      <rPr>
        <sz val="8"/>
        <rFont val="Arial"/>
        <family val="2"/>
      </rPr>
      <t xml:space="preserve">seit der  "TNM Klassifikation maligner Tumoren 7. Auflage" nicht vorgesehen, wurde aber in den Zentren mitunter dokumentiert (und wird deshalb hier zugelassen). In der Plausibilitätsprüfung werden jedoch alle Fälle mit "N+"-Meldung herausgefiltert ab Pat. mit Erstdiagnose  01.01.2013.
Der prätherapeutische Befund muss vor jeglicher neoadjuvanter, primärsystemischer Therapie erhoben worden sein, unabhängig von der Erhebungsart (klinisch, pathologisch, sonographisch etc.).
Für alle Zentrumsfälle mit Primärfalldatum 2024 werden alle Werte in der ToDo-Liste abgelehnt, die nicht der TNM - Klassifikation maligner Tumoren, 8. Auflage, 2017, S. 98 entsprechen. </t>
    </r>
  </si>
  <si>
    <t xml:space="preserve">Erläuterungen Ausprägungen siehe TNM - Klassifikation maligner Tumoren, 8. Auflage, 2017, S. 98
Beim postoperativen Befund handelt es sich immer um den pathologischen Befund nach einer Tumorresektion bzw. Ausschälung.
"T0" und "Tis" stellen in der Regel keine Primärfälle dar. Die Ausprägung werden von der XML-OncoBox eingelesen, aber nach der Plausibilitätskontrolle in der Auswertung nicht berücksichtigt.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</si>
  <si>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99
Beim postoperativen Befund handelt es sich immer um den pathologischen Befund nach einer Tumorresektion.
"N+" ist seit der  "TNM Klassifikation maligner Tumoren 7. Auflage" nicht vorgesehen, wurde aber in den Zentren mitunter dokumentiert (und wird deshalb hier zugelassen). In einer Plausibilitätsprüfung werden jedoch alle Fälle mit "N+"-Meldung herausgefiltert ab Pat. mit Erstdiagnose  01.01.2013.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</si>
  <si>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Für alle Zentrumsfälle mit Primärfalldatum 2024 werden alle Werte in der ToDo-Liste abgelehnt, die nicht der TNM - Klassifikation maligner Tumoren, 8. Auflage, 2017, S. 98 entsprechen. </t>
  </si>
  <si>
    <r>
      <t xml:space="preserve">B3 Anamnese - </t>
    </r>
    <r>
      <rPr>
        <b/>
        <sz val="8"/>
        <rFont val="Arial"/>
        <family val="2"/>
      </rPr>
      <t>Nicht relevante</t>
    </r>
    <r>
      <rPr>
        <sz val="8"/>
        <rFont val="Arial"/>
        <family val="2"/>
      </rPr>
      <t xml:space="preserve"> Krebsvorerkrankungen Pat. mit Fall zum Zeitpunkt der Erstdiagnose Fall 
B3 Patient history - </t>
    </r>
    <r>
      <rPr>
        <b/>
        <sz val="8"/>
        <rFont val="Arial"/>
        <family val="2"/>
      </rPr>
      <t>nonrelevant</t>
    </r>
    <r>
      <rPr>
        <sz val="8"/>
        <rFont val="Arial"/>
        <family val="2"/>
      </rPr>
      <t xml:space="preserve"> previous cancer at the time of first diagnosis of the case</t>
    </r>
  </si>
  <si>
    <r>
      <t xml:space="preserve">B4 Anamnese - Jahr nicht relevante Krebsvorerkrankungen Pat. mit Fall zum Zeitpunkt der Erstdiagnose Fall 
B4 Patient history - year of </t>
    </r>
    <r>
      <rPr>
        <b/>
        <sz val="8"/>
        <rFont val="Arial"/>
        <family val="2"/>
      </rPr>
      <t>nonrelevant</t>
    </r>
    <r>
      <rPr>
        <sz val="8"/>
        <rFont val="Arial"/>
        <family val="2"/>
      </rPr>
      <t xml:space="preserve"> previous cancer at the time of first diagnosis of the case</t>
    </r>
  </si>
  <si>
    <r>
      <rPr>
        <sz val="8"/>
        <rFont val="Calibri"/>
        <family val="2"/>
      </rPr>
      <t>≥</t>
    </r>
    <r>
      <rPr>
        <sz val="8"/>
        <rFont val="Arial"/>
        <family val="2"/>
      </rPr>
      <t xml:space="preserve"> 2024-01-01</t>
    </r>
  </si>
  <si>
    <r>
      <rPr>
        <sz val="8"/>
        <rFont val="Arial"/>
        <family val="2"/>
      </rPr>
      <t>Diagnosedatum innerhalb 93 Tage</t>
    </r>
    <r>
      <rPr>
        <strike/>
        <sz val="8"/>
        <rFont val="Arial"/>
        <family val="2"/>
      </rPr>
      <t xml:space="preserve">
</t>
    </r>
    <r>
      <rPr>
        <sz val="8"/>
        <rFont val="Arial"/>
        <family val="2"/>
      </rPr>
      <t>date of diagnosis inside 93 Tage</t>
    </r>
  </si>
  <si>
    <t>Erstlinientherapie ist die erste Systemtherapie bei 1. Metastasierung. Dabei ist nicht relevant, ob zusätzlich eine sekundäre Resektion von z.B. Lebermetastasen oder eine palliative Resektion des Primarius geplant ist oder stattfindet. Pat. mit Oligometastasierung, die im Rahmen eines (potenziell) kurativen Therapieansatzes eine Systemtherapie erhalten, müssen hier also ebenfalls gezählt werden. 
First-line therapy is the first system therapy for 1st metastasis. It is not relevant whether a secondary resection of e.g. liver metastases or a palliative resection of the primary tumor is planned or takes place. Patients with oligometastasis who receive system therapy as part of a (potentially) curative therapy approach must therefore also be counted here.</t>
  </si>
  <si>
    <r>
      <rPr>
        <vertAlign val="superscript"/>
        <sz val="8"/>
        <rFont val="Arial"/>
        <family val="2"/>
      </rPr>
      <t>8)</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</si>
  <si>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r>
      <t xml:space="preserve">B3 Anamnese - </t>
    </r>
    <r>
      <rPr>
        <b/>
        <sz val="8"/>
        <rFont val="Arial"/>
        <family val="2"/>
      </rPr>
      <t>Nicht relevante</t>
    </r>
    <r>
      <rPr>
        <sz val="8"/>
        <rFont val="Arial"/>
        <family val="2"/>
      </rPr>
      <t xml:space="preserve"> Krebsvorerkrankungen Pat.  mit Fall zum Zeitpunkt der Erstdiagnose Fall </t>
    </r>
  </si>
  <si>
    <t>D10 Diagnose - Prätherapeutischer Tumorstatus M
D10 Diagnosis - pre-therapeutic tumour status M</t>
  </si>
  <si>
    <r>
      <t>N0 |  N1 | N1a | N1b |  N1c | N2 | N2a | N2b |</t>
    </r>
    <r>
      <rPr>
        <strike/>
        <sz val="8"/>
        <color rgb="FFFF0000"/>
        <rFont val="Arial"/>
        <family val="2"/>
      </rPr>
      <t xml:space="preserve"> N+ </t>
    </r>
    <r>
      <rPr>
        <sz val="8"/>
        <rFont val="Arial"/>
        <family val="2"/>
      </rPr>
      <t>|  NX</t>
    </r>
  </si>
  <si>
    <r>
      <t xml:space="preserve">M0 | M1 | M1a | M1b | M1c </t>
    </r>
    <r>
      <rPr>
        <strike/>
        <sz val="8"/>
        <color rgb="FFFF0000"/>
        <rFont val="Arial"/>
        <family val="2"/>
      </rPr>
      <t>| MX</t>
    </r>
  </si>
  <si>
    <t xml:space="preserve">≠ T0 | Tis |  T1 | T2 | T3 | T4  | TX | T4a | T4b | empty </t>
  </si>
  <si>
    <t xml:space="preserve">T0 | Tis |  T1 | T2 | T3 | T4  | TX | T4a | T4b | empty </t>
  </si>
  <si>
    <t>≠ M0 | M1a | M1b | M1c | empty</t>
  </si>
  <si>
    <t>M0 | M1a | M1b | M1c | MX | empty</t>
  </si>
  <si>
    <t>N0 |  N1 | N1a | N1b |  N1c | N2 | N2a | N2b |  NX | empty</t>
  </si>
  <si>
    <t>Wird eine explorative Laparoskopie nach Kolonresektion als Komplikationen gewertet?
Is an exploratory laparoscopy after colon resection considered a complication?</t>
  </si>
  <si>
    <t>Nein, eine rein explorative Laparoskopie zum Ausschluss von Komplikationen (wie Insuffizienzen, intraabdominelle Verhalte, Perforationen) wird nicht als Komplikation gewertet (wird also nicht im Zähler gezählt). 
No, a purely exploratory laparoscopy performed to rule out complications (such as insufficiencies, intra-abdominal abscesses, or perforations) is not considered a complication (and therefore is not counted in the numerator).</t>
  </si>
  <si>
    <r>
      <t>Ja, eine chirurgische Wundrevision (Spülung, Spreizung, VAC-Verband)</t>
    </r>
    <r>
      <rPr>
        <sz val="8"/>
        <color rgb="FFFF0000"/>
        <rFont val="Arial"/>
        <family val="2"/>
      </rPr>
      <t xml:space="preserve"> innerhalb von 30d nach elektiver Kolonresektion</t>
    </r>
    <r>
      <rPr>
        <sz val="8"/>
        <rFont val="Arial"/>
        <family val="2"/>
      </rPr>
      <t xml:space="preserve">  zählt zu den Revisions-OP’s.
</t>
    </r>
    <r>
      <rPr>
        <sz val="8"/>
        <color theme="2" tint="-0.749992370372631"/>
        <rFont val="Arial"/>
        <family val="2"/>
      </rPr>
      <t xml:space="preserve">Yes, a surgical wound revision (irrigation, spreading, VAC dressing) </t>
    </r>
    <r>
      <rPr>
        <sz val="8"/>
        <color rgb="FFFF0000"/>
        <rFont val="Arial"/>
        <family val="2"/>
      </rPr>
      <t xml:space="preserve">within 30 days after elective colon surgery </t>
    </r>
    <r>
      <rPr>
        <sz val="8"/>
        <color theme="2" tint="-0.749992370372631"/>
        <rFont val="Arial"/>
        <family val="2"/>
      </rPr>
      <t>counts as a revision surgery.</t>
    </r>
  </si>
  <si>
    <t>Wird eine explorative Laparoskopie nach Rektumresektion als Komplikationen gewertet?
Is an exploratory laparoscopy after rectal resection considered a complication?</t>
  </si>
  <si>
    <t>Nein, eine endoskopische VAC-Anlage zählt nicht im Zähler dieser Kennzahl. 
No, the placement of an endoscopic VAC system is not counted in the numerator.</t>
  </si>
  <si>
    <t>Zählt eine endoskopische VAC-Anlage im Zähler dieser Kennzahl? 
Is the placement of an endoscopic VAC system counted in the numerator?</t>
  </si>
  <si>
    <t>N0 | NX oder leer
N0 | NX or empty</t>
  </si>
  <si>
    <t>M0 |  MX oder leer
M0 | MX or empty</t>
  </si>
  <si>
    <r>
      <t xml:space="preserve">M0 | M1 | M1a | M1b | M1c </t>
    </r>
    <r>
      <rPr>
        <strike/>
        <sz val="8"/>
        <rFont val="Arial"/>
        <family val="2"/>
      </rPr>
      <t xml:space="preserve"> |  MX</t>
    </r>
  </si>
  <si>
    <t>R |  MX</t>
  </si>
  <si>
    <t>Anlage EB O1.1 (Auditjahr 2025 / Kennzahlenjahr 2024)</t>
  </si>
  <si>
    <t>IK-Nummer</t>
  </si>
  <si>
    <t>Standort-Nummer</t>
  </si>
  <si>
    <t>Pat. mit neuaufgetretenem Rezidiv und/ oder Fernmetastasen</t>
  </si>
  <si>
    <t>Prätherapeutische Fallvorstellung Rezidiv/ metachrone Metastasen</t>
  </si>
  <si>
    <t>Prätherapeutische Vorstellung aller Pat. mit Rezidiv/ metachronen Metastasen</t>
  </si>
  <si>
    <t>Pat. mit neuaufgetretenem Rezidiv und/ oder Fernmetastasen 
(= Kennzahl 1)</t>
  </si>
  <si>
    <t xml:space="preserve">Primärfälle Gesamt + Pat. mit neuaufgetretenem Rezidiv und/ oder Fernmetastasen 
(= Kennzahl 1) </t>
  </si>
  <si>
    <t>Einschluss von möglichst vielen Pat. in Studien</t>
  </si>
  <si>
    <t>Möglichst hohe Rate an immunhistochemischer Bestimmung d. MMR-Proteine und ggf. molekularer MSI-Analyse bei Pat. mit KRK</t>
  </si>
  <si>
    <t>Pat. des Nenners mit immunhistochemischer Bestimmung d. MMR-Proteine und ggf. molekularer MSI-Analyse</t>
  </si>
  <si>
    <t xml:space="preserve">Pat. mit der Erstdiagnose KRK </t>
  </si>
  <si>
    <t>Pat. des Nenners mit IHC der MMR-Proteine und Bestimmung RAS- 
(= KRAS u. NRAS-Mutationen) sowie BRAF-Mutation zu Beginn der Erstlinientherapie</t>
  </si>
  <si>
    <t>Therapeutische Koloskopien je koloskopierende Einheit (nicht nur Pat. DZ)</t>
  </si>
  <si>
    <t>Pat. des Nenners mit Anastomoseninsuffizienz Grad B (mit Antibiotikagabe o. interventioneller Drainage o. transanaler Lavage/ Drainage) oder C ((Re-) Laparotomie)</t>
  </si>
  <si>
    <t>Pat. mit RK, bei denen eine elektive Operation mit Stomaanlage durchgeführt wurde (ohne TVE)</t>
  </si>
  <si>
    <t xml:space="preserve">≥ 80% </t>
  </si>
  <si>
    <r>
      <t xml:space="preserve">Bei den „rot“ gekennzeichneten Angaben handelt es sich um Neuerungen im Auditjahr 2025  (Änderungen gegenüber Auditjahr 2024). 
</t>
    </r>
    <r>
      <rPr>
        <sz val="10"/>
        <color rgb="FF00B050"/>
        <rFont val="Arial"/>
        <family val="2"/>
      </rPr>
      <t>Redaktionelle Änderungen sind "grün" gekennzeichnet (u.a. bedingt durch organübergreifende Anpassungen der Formulierungen).</t>
    </r>
  </si>
  <si>
    <r>
      <t xml:space="preserve">Diagnose Zweitmalignom im Verlauf </t>
    </r>
    <r>
      <rPr>
        <vertAlign val="superscript"/>
        <sz val="8"/>
        <rFont val="Arial"/>
        <family val="2"/>
      </rPr>
      <t>10)</t>
    </r>
  </si>
  <si>
    <t>10)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„Matrix Kolon“ / „Matrix Rektum“ als FAQ zu finden.</t>
  </si>
  <si>
    <r>
      <t xml:space="preserve">4)  </t>
    </r>
    <r>
      <rPr>
        <sz val="8"/>
        <rFont val="Arial"/>
        <family val="2"/>
      </rPr>
      <t>Die Daten müssen pat.bezogen rückverfolgbar sein. Es werden Follow-Up-Daten aus dem vorletzten Kalenderjahr vor dem Auditjahr betrachtet (Auditjahr 2025 =&gt; Follow-Up Daten aus dem Zeitraum 01.01.2023-31.12.2023).</t>
    </r>
  </si>
  <si>
    <r>
      <rPr>
        <vertAlign val="superscript"/>
        <sz val="8"/>
        <color rgb="FF000000"/>
        <rFont val="Arial"/>
        <family val="2"/>
      </rPr>
      <t>9)</t>
    </r>
    <r>
      <rPr>
        <sz val="8"/>
        <color indexed="8"/>
        <rFont val="Arial"/>
        <family val="2"/>
      </rPr>
      <t xml:space="preserve"> Basaliome (= Basalzellneoplasien, C44, ICD-O3 809-811 Histologie) werden nicht als Zweittumor gezählt.</t>
    </r>
  </si>
  <si>
    <t>Anlage EB O1.1 (Auditjahr 2024 / Kennzahlenjahr 2024)</t>
  </si>
  <si>
    <t>H2 Postoperative Histologie / Staging - pN
H2 postoperative histology / staging - pN</t>
  </si>
  <si>
    <t>H3 Postoperative Histologie / Staging - pM
H3 postoperative histology / staging - pM</t>
  </si>
  <si>
    <r>
      <rPr>
        <sz val="8"/>
        <color theme="1"/>
        <rFont val="Arial"/>
        <family val="2"/>
      </rPr>
      <t>Primärfälle mit pos. Pat.fragebogen u./o. auffälliger IHC (MSH2/MSH6/PMS2 in &lt;10% d. Tumorzellen positiv) und/oder MSI; bei MLH1 in &lt;10% d. Tumorzellen u. BRAF-wt und Ausschluss MLH1-Promotormethylierung)</t>
    </r>
    <r>
      <rPr>
        <sz val="8"/>
        <rFont val="Arial"/>
        <family val="2"/>
      </rPr>
      <t xml:space="preserve">
</t>
    </r>
    <r>
      <rPr>
        <sz val="8"/>
        <color theme="0" tint="-0.499984740745262"/>
        <rFont val="Arial"/>
        <family val="2"/>
      </rPr>
      <t>(Primary cases with a positive patient questionnaire and/or abnomal immunhistochemical assessment and/or MSI)</t>
    </r>
  </si>
  <si>
    <r>
      <t xml:space="preserve">Primärfälle. mit pos. Pat.fragebogen (mind. eine der Fragen mit "ja" beantwortet) u.o. auffälliger IHC u./o. MSI
</t>
    </r>
    <r>
      <rPr>
        <sz val="8"/>
        <color theme="0" tint="-0.499984740745262"/>
        <rFont val="Arial"/>
        <family val="2"/>
      </rPr>
      <t>(Primary cases with a positive patient questionnaire and/or abnomal immunhistochemical assessment and/or MSI)</t>
    </r>
  </si>
  <si>
    <r>
      <t xml:space="preserve">Pat. mit der Erstdiagnose KRK
</t>
    </r>
    <r>
      <rPr>
        <sz val="8"/>
        <color theme="1" tint="0.499984740745262"/>
        <rFont val="Arial"/>
        <family val="2"/>
      </rPr>
      <t>(Patients with a first diagnosis of CRC)</t>
    </r>
  </si>
  <si>
    <r>
      <t xml:space="preserve">Fälle im Nenner, bei denen eine immunhistochemische Bestimmung d. MMR-Proteine und ggf. eine molekulare MSI Analyse durchgeführt wurde
</t>
    </r>
    <r>
      <rPr>
        <sz val="8"/>
        <color rgb="FF494529"/>
        <rFont val="Arial"/>
        <family val="2"/>
      </rPr>
      <t>(Patients in the denominator in whom immunhistochemical assessment of MMR proteins was carried out)</t>
    </r>
  </si>
  <si>
    <r>
      <t xml:space="preserve">Therapeutische Koloskopien je koloskopierende Einheit (nicht nur Pat. DZ)
</t>
    </r>
    <r>
      <rPr>
        <sz val="8"/>
        <color theme="2" tint="-0.749992370372631"/>
        <rFont val="Arial"/>
        <family val="2"/>
      </rPr>
      <t>(Therapeutic colonoscopies per colonoscopy unit (not only Colorectal Cancer Centre patients))</t>
    </r>
  </si>
  <si>
    <r>
      <rPr>
        <b/>
        <u/>
        <sz val="8"/>
        <rFont val="Arial"/>
        <family val="2"/>
      </rPr>
      <t>u./o.</t>
    </r>
    <r>
      <rPr>
        <sz val="8"/>
        <rFont val="Arial"/>
        <family val="2"/>
      </rPr>
      <t xml:space="preserve"> auffällige IHC
(</t>
    </r>
    <r>
      <rPr>
        <b/>
        <u/>
        <sz val="8"/>
        <rFont val="Arial"/>
        <family val="2"/>
      </rPr>
      <t xml:space="preserve">and/or </t>
    </r>
    <r>
      <rPr>
        <sz val="8"/>
        <rFont val="Arial"/>
        <family val="2"/>
      </rPr>
      <t>abnormal IHC)</t>
    </r>
  </si>
  <si>
    <r>
      <rPr>
        <b/>
        <u/>
        <sz val="8"/>
        <rFont val="Arial"/>
        <family val="2"/>
      </rPr>
      <t xml:space="preserve">u./o. </t>
    </r>
    <r>
      <rPr>
        <sz val="8"/>
        <rFont val="Arial"/>
        <family val="2"/>
      </rPr>
      <t>MSI
(</t>
    </r>
    <r>
      <rPr>
        <b/>
        <u/>
        <sz val="8"/>
        <rFont val="Arial"/>
        <family val="2"/>
      </rPr>
      <t>and/or</t>
    </r>
    <r>
      <rPr>
        <sz val="8"/>
        <rFont val="Arial"/>
        <family val="2"/>
      </rPr>
      <t xml:space="preserve"> MSI)</t>
    </r>
  </si>
  <si>
    <r>
      <t xml:space="preserve">Mukosektomien/Schlingenpolypektomien/Submukosadissektionen/Laserresektionen/endoskopische Vollwandexzisionen  können für die Kennzahl gezählt werden.  Zangenbiospien und transanale Vollwandexzisionen werden in der Kennzahl nicht berücksichtigt. 
</t>
    </r>
    <r>
      <rPr>
        <sz val="8"/>
        <color theme="1" tint="0.499984740745262"/>
        <rFont val="Arial"/>
        <family val="2"/>
      </rPr>
      <t>Mucosectomies/snare polypectomies/submucosal dissections/laser resections/endoscopic full-thickness resections can be counted for the denominator of the indicator.  Forceps biopsies and transanal full-thickness resections are not included in the denominator of the indicator.</t>
    </r>
  </si>
  <si>
    <r>
      <t xml:space="preserve">P8 Prozess - Immunhistochemische Bestimmung der MMR-Proteine
</t>
    </r>
    <r>
      <rPr>
        <sz val="8"/>
        <color rgb="FF494529"/>
        <rFont val="Arial"/>
        <family val="2"/>
      </rPr>
      <t>P8 Process — immunohistochemical assessment for MMR proteins</t>
    </r>
  </si>
  <si>
    <t xml:space="preserve">P8 Prozess - Immunhistochemische Bestimmung d. MMR-Proteine
</t>
  </si>
  <si>
    <t>Anlage EB P1.1 (Auditjahr 2026 / Kennzahlenjahr 2025)</t>
  </si>
  <si>
    <t>Grundlage des Erhebungsbogens stellt die TNM – Klassifikation maligner Tumoren, 8. Auflage 2017 sowie die ICD-Klassifikation ICD-10-GM 2025 (DIMDI) und die OPS-Klassifikation OPS 2025 (DIMDI) dar.</t>
  </si>
  <si>
    <r>
      <rPr>
        <sz val="8"/>
        <color theme="1"/>
        <rFont val="Arial"/>
        <family val="2"/>
      </rPr>
      <t>Pat. des Nenners mit immunhistochemischer Bestimmung d. MMR-Proteine und ggf. molekularer MSI-Analyse</t>
    </r>
    <r>
      <rPr>
        <sz val="8"/>
        <rFont val="Arial"/>
        <family val="2"/>
      </rPr>
      <t xml:space="preserve">
</t>
    </r>
    <r>
      <rPr>
        <sz val="8"/>
        <color theme="1" tint="0.499984740745262"/>
        <rFont val="Arial"/>
        <family val="2"/>
      </rPr>
      <t>(Patients of the denominator with immunhistochemical assessment of mismatch repair (MMR) proteins)</t>
    </r>
  </si>
  <si>
    <r>
      <t xml:space="preserve">Pat. des Nenners mit Bestimmung IHC der MMR-Proteine und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</si>
  <si>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r>
      <t xml:space="preserve">5-455.* | 5-456.* |  </t>
    </r>
    <r>
      <rPr>
        <strike/>
        <sz val="8"/>
        <rFont val="Arial"/>
        <family val="2"/>
      </rPr>
      <t>5-458.</t>
    </r>
    <r>
      <rPr>
        <sz val="8"/>
        <rFont val="Arial"/>
        <family val="2"/>
      </rPr>
      <t xml:space="preserve">* |  5-484.* | 5-485.* </t>
    </r>
  </si>
  <si>
    <t>V. OncoBox: P1.1.1 (251203)</t>
  </si>
  <si>
    <t>V. Spezifikation: P1.1.1 (251203)</t>
  </si>
  <si>
    <t>Primärfälle mit pos. Pat.fragebogen u./o. auffälliger IHC (MSH2/ MSH6/ PMS2 in 
&lt; 10% d. Tumorzellen positiv) u./o. MSI; bei MLH1 in &lt; 10% d. Tumorzellen u. BRAF-wt und Ausschluss MLH1-Promotormethylierung</t>
  </si>
  <si>
    <t>Elektive Rektum-OP's (ohne TVE)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</si>
</sst>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4" x14ac:knownFonts="1">
    <font>
      <sz val="11"/>
      <color theme="1"/>
      <name val="Calibri"/>
      <family val="2"/>
      <scheme val="minor"/>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b/>
      <sz val="12"/>
      <color theme="1" tint="0.249977111117893"/>
      <name val="Arial"/>
      <family val="2"/>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8"/>
      <color theme="1"/>
      <name val="Arial Narrow"/>
      <family val="2"/>
    </font>
    <font>
      <sz val="8"/>
      <name val="Arial Narrow"/>
      <family val="2"/>
    </font>
    <font>
      <sz val="11"/>
      <color indexed="23"/>
      <name val="Arial"/>
      <family val="2"/>
    </font>
    <font>
      <sz val="6"/>
      <name val="Calibri"/>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sz val="8"/>
      <name val="Malgun Gothic"/>
      <family val="2"/>
      <charset val="129"/>
    </font>
    <font>
      <sz val="10"/>
      <color theme="1"/>
      <name val="Calibri"/>
      <family val="2"/>
    </font>
    <font>
      <sz val="8"/>
      <color theme="1" tint="0.34998626667073579"/>
      <name val="Arial"/>
      <family val="2"/>
    </font>
    <font>
      <b/>
      <sz val="12"/>
      <color theme="1" tint="0.34998626667073579"/>
      <name val="Arial"/>
      <family val="2"/>
    </font>
    <font>
      <vertAlign val="superscript"/>
      <sz val="10"/>
      <color theme="1"/>
      <name val="Arial"/>
      <family val="2"/>
    </font>
    <font>
      <b/>
      <sz val="9"/>
      <color theme="1"/>
      <name val="Calibri"/>
      <family val="2"/>
      <scheme val="minor"/>
    </font>
    <font>
      <sz val="8"/>
      <color theme="3" tint="-0.249977111117893"/>
      <name val="Arial"/>
      <family val="2"/>
    </font>
    <font>
      <sz val="6"/>
      <color theme="2" tint="-0.749992370372631"/>
      <name val="Arial"/>
      <family val="2"/>
    </font>
    <font>
      <b/>
      <sz val="14"/>
      <name val="Arial"/>
      <family val="2"/>
    </font>
    <font>
      <sz val="10"/>
      <color rgb="FF00B050"/>
      <name val="Arial"/>
      <family val="2"/>
    </font>
    <font>
      <sz val="6"/>
      <color indexed="8"/>
      <name val="Calibri"/>
      <family val="2"/>
    </font>
    <font>
      <sz val="6"/>
      <color theme="1"/>
      <name val="Calibri"/>
      <family val="2"/>
    </font>
    <font>
      <sz val="8"/>
      <color theme="1" tint="0.14999847407452621"/>
      <name val="Arial"/>
      <family val="2"/>
    </font>
    <font>
      <b/>
      <sz val="11"/>
      <color theme="1" tint="0.499984740745262"/>
      <name val="Arial"/>
      <family val="2"/>
    </font>
    <font>
      <vertAlign val="superscript"/>
      <sz val="8"/>
      <color rgb="FF000000"/>
      <name val="Arial"/>
      <family val="2"/>
    </font>
    <font>
      <sz val="8"/>
      <color theme="1" tint="0.499984740745262"/>
      <name val="Arial"/>
      <family val="2"/>
    </font>
  </fonts>
  <fills count="10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9"/>
      </patternFill>
    </fill>
    <fill>
      <patternFill patternType="gray0625">
        <fgColor rgb="FF808080"/>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
      <patternFill patternType="solid">
        <fgColor theme="7" tint="0.59999389629810485"/>
        <bgColor indexed="64"/>
      </patternFill>
    </fill>
  </fills>
  <borders count="17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
        <color auto="1"/>
      </bottom>
      <diagonal/>
    </border>
  </borders>
  <cellStyleXfs count="648">
    <xf numFmtId="0" fontId="0" fillId="0" borderId="0"/>
    <xf numFmtId="0" fontId="72" fillId="2" borderId="0" applyNumberFormat="0" applyBorder="0" applyAlignment="0" applyProtection="0"/>
    <xf numFmtId="0" fontId="72" fillId="2" borderId="0" applyNumberFormat="0" applyBorder="0" applyAlignment="0" applyProtection="0"/>
    <xf numFmtId="0" fontId="72" fillId="31"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3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2" fillId="3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3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3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73" fillId="44"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73" fillId="45"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46"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4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3" borderId="0" applyNumberFormat="0" applyBorder="0" applyAlignment="0" applyProtection="0"/>
    <xf numFmtId="0" fontId="74" fillId="20" borderId="92" applyNumberFormat="0" applyAlignment="0" applyProtection="0"/>
    <xf numFmtId="0" fontId="74" fillId="20" borderId="92" applyNumberFormat="0" applyAlignment="0" applyProtection="0"/>
    <xf numFmtId="0" fontId="74" fillId="55" borderId="92" applyNumberFormat="0" applyAlignment="0" applyProtection="0"/>
    <xf numFmtId="0" fontId="74" fillId="20" borderId="92"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4" fillId="3" borderId="0" applyNumberFormat="0" applyBorder="0" applyAlignment="0" applyProtection="0"/>
    <xf numFmtId="0" fontId="76" fillId="20" borderId="93" applyNumberFormat="0" applyAlignment="0" applyProtection="0"/>
    <xf numFmtId="0" fontId="76" fillId="20" borderId="93" applyNumberFormat="0" applyAlignment="0" applyProtection="0"/>
    <xf numFmtId="0" fontId="76" fillId="55" borderId="93" applyNumberFormat="0" applyAlignment="0" applyProtection="0"/>
    <xf numFmtId="0" fontId="76" fillId="20" borderId="93"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6" fillId="21" borderId="3" applyNumberFormat="0" applyAlignment="0" applyProtection="0"/>
    <xf numFmtId="0" fontId="78" fillId="58" borderId="93"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95"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8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85" fillId="0" borderId="0" applyNumberFormat="0" applyFill="0" applyBorder="0" applyAlignment="0" applyProtection="0"/>
    <xf numFmtId="0" fontId="67" fillId="7" borderId="2" applyNumberFormat="0" applyAlignment="0" applyProtection="0"/>
    <xf numFmtId="0" fontId="67" fillId="7" borderId="2" applyNumberFormat="0" applyAlignment="0" applyProtection="0"/>
    <xf numFmtId="0" fontId="71" fillId="0" borderId="8" applyNumberFormat="0" applyFill="0" applyAlignment="0" applyProtection="0"/>
    <xf numFmtId="0" fontId="72" fillId="0" borderId="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7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63" fillId="20" borderId="1" applyNumberFormat="0" applyAlignment="0" applyProtection="0"/>
    <xf numFmtId="0" fontId="63" fillId="20" borderId="1" applyNumberFormat="0" applyAlignment="0" applyProtection="0"/>
    <xf numFmtId="9" fontId="7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2" fillId="0" borderId="0"/>
    <xf numFmtId="0" fontId="22" fillId="0" borderId="0"/>
    <xf numFmtId="0" fontId="72" fillId="0" borderId="0"/>
    <xf numFmtId="0" fontId="22" fillId="0" borderId="0"/>
    <xf numFmtId="0" fontId="72" fillId="0" borderId="0"/>
    <xf numFmtId="0" fontId="7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72" fillId="0" borderId="0"/>
    <xf numFmtId="0" fontId="22" fillId="0" borderId="0"/>
    <xf numFmtId="0" fontId="68" fillId="0" borderId="4" applyNumberFormat="0" applyFill="0" applyAlignment="0" applyProtection="0"/>
    <xf numFmtId="0" fontId="68"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7" fillId="0" borderId="0" applyNumberFormat="0" applyFill="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1" fillId="59" borderId="0" applyNumberFormat="0" applyBorder="0" applyAlignment="0" applyProtection="0"/>
    <xf numFmtId="0" fontId="75" fillId="56" borderId="0" applyNumberFormat="0" applyBorder="0" applyAlignment="0" applyProtection="0"/>
    <xf numFmtId="0" fontId="86" fillId="0" borderId="99" applyNumberFormat="0" applyFill="0" applyAlignment="0" applyProtection="0"/>
    <xf numFmtId="0" fontId="77" fillId="57" borderId="94" applyNumberFormat="0" applyAlignment="0" applyProtection="0"/>
    <xf numFmtId="0" fontId="72" fillId="60" borderId="100" applyNumberFormat="0" applyFon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2" fillId="31"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72" fillId="9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33"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34"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39"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46"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4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3" fillId="4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52"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1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4" fillId="20" borderId="92" applyNumberFormat="0" applyAlignment="0" applyProtection="0"/>
    <xf numFmtId="0" fontId="68" fillId="20" borderId="127" applyNumberFormat="0" applyAlignment="0" applyProtection="0"/>
    <xf numFmtId="0" fontId="74" fillId="55" borderId="92" applyNumberFormat="0" applyAlignment="0" applyProtection="0"/>
    <xf numFmtId="0" fontId="74" fillId="91"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20" borderId="127" applyNumberFormat="0" applyAlignment="0" applyProtection="0"/>
    <xf numFmtId="0" fontId="74" fillId="20" borderId="92" applyNumberFormat="0" applyAlignment="0" applyProtection="0"/>
    <xf numFmtId="0" fontId="63" fillId="20" borderId="1" applyNumberFormat="0" applyAlignment="0" applyProtection="0"/>
    <xf numFmtId="0" fontId="68" fillId="20" borderId="127" applyNumberFormat="0" applyAlignment="0" applyProtection="0"/>
    <xf numFmtId="0" fontId="74" fillId="20" borderId="92" applyNumberFormat="0" applyAlignment="0" applyProtection="0"/>
    <xf numFmtId="0" fontId="74" fillId="20" borderId="92" applyNumberFormat="0" applyAlignment="0" applyProtection="0"/>
    <xf numFmtId="0" fontId="74" fillId="20" borderId="92" applyNumberFormat="0" applyAlignment="0" applyProtection="0"/>
    <xf numFmtId="0" fontId="63" fillId="20" borderId="1" applyNumberFormat="0" applyAlignment="0" applyProtection="0"/>
    <xf numFmtId="0" fontId="76" fillId="55"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20" borderId="93" applyNumberFormat="0" applyAlignment="0" applyProtection="0"/>
    <xf numFmtId="0" fontId="65" fillId="20" borderId="2" applyNumberFormat="0" applyAlignment="0" applyProtection="0"/>
    <xf numFmtId="0" fontId="76" fillId="20" borderId="93" applyNumberFormat="0" applyAlignment="0" applyProtection="0"/>
    <xf numFmtId="0" fontId="65" fillId="20" borderId="2" applyNumberFormat="0" applyAlignment="0" applyProtection="0"/>
    <xf numFmtId="0" fontId="77" fillId="57" borderId="94" applyNumberFormat="0" applyAlignment="0" applyProtection="0"/>
    <xf numFmtId="0" fontId="77" fillId="57" borderId="128" applyNumberFormat="0" applyAlignment="0" applyProtection="0"/>
    <xf numFmtId="0" fontId="67" fillId="7" borderId="2" applyNumberFormat="0" applyAlignment="0" applyProtection="0"/>
    <xf numFmtId="0" fontId="67" fillId="7" borderId="2" applyNumberFormat="0" applyAlignment="0" applyProtection="0"/>
    <xf numFmtId="0" fontId="79" fillId="0" borderId="95"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2" fillId="0" borderId="96" applyNumberFormat="0" applyFill="0" applyAlignment="0" applyProtection="0"/>
    <xf numFmtId="0" fontId="151" fillId="0" borderId="130" applyNumberFormat="0" applyFill="0" applyAlignment="0" applyProtection="0"/>
    <xf numFmtId="0" fontId="151" fillId="0" borderId="130" applyNumberFormat="0" applyFill="0" applyAlignment="0" applyProtection="0"/>
    <xf numFmtId="0" fontId="83" fillId="0" borderId="97" applyNumberFormat="0" applyFill="0" applyAlignment="0" applyProtection="0"/>
    <xf numFmtId="0" fontId="152" fillId="0" borderId="131" applyNumberFormat="0" applyFill="0" applyAlignment="0" applyProtection="0"/>
    <xf numFmtId="0" fontId="152" fillId="0" borderId="132" applyNumberFormat="0" applyFill="0" applyAlignment="0" applyProtection="0"/>
    <xf numFmtId="0" fontId="84" fillId="0" borderId="98" applyNumberFormat="0" applyFill="0" applyAlignment="0" applyProtection="0"/>
    <xf numFmtId="0" fontId="153" fillId="0" borderId="133" applyNumberFormat="0" applyFill="0" applyAlignment="0" applyProtection="0"/>
    <xf numFmtId="0" fontId="153" fillId="0" borderId="134" applyNumberFormat="0" applyFill="0" applyAlignment="0" applyProtection="0"/>
    <xf numFmtId="0" fontId="8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93" fillId="0" borderId="0"/>
    <xf numFmtId="0" fontId="93" fillId="0" borderId="0"/>
    <xf numFmtId="0" fontId="2" fillId="0" borderId="0"/>
    <xf numFmtId="0" fontId="2" fillId="0" borderId="0"/>
    <xf numFmtId="0" fontId="2" fillId="0" borderId="0"/>
    <xf numFmtId="0" fontId="22" fillId="0" borderId="0"/>
    <xf numFmtId="0" fontId="93" fillId="0" borderId="0"/>
    <xf numFmtId="0" fontId="2" fillId="0" borderId="0"/>
    <xf numFmtId="0" fontId="2" fillId="0" borderId="0"/>
    <xf numFmtId="0" fontId="93" fillId="0" borderId="0"/>
    <xf numFmtId="0" fontId="22" fillId="0" borderId="0"/>
    <xf numFmtId="0" fontId="87"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4" fillId="0" borderId="5"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6" fillId="0" borderId="99" applyNumberFormat="0" applyFill="0" applyAlignment="0" applyProtection="0"/>
    <xf numFmtId="0" fontId="86" fillId="0" borderId="99" applyNumberFormat="0" applyFill="0" applyAlignment="0" applyProtection="0"/>
    <xf numFmtId="0" fontId="155"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57" borderId="128" applyNumberFormat="0" applyAlignment="0" applyProtection="0"/>
    <xf numFmtId="0" fontId="77" fillId="57" borderId="94" applyNumberFormat="0" applyAlignment="0" applyProtection="0"/>
    <xf numFmtId="0" fontId="77" fillId="57" borderId="94" applyNumberFormat="0" applyAlignment="0" applyProtection="0"/>
    <xf numFmtId="0" fontId="77" fillId="57" borderId="128" applyNumberForma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9" fontId="2" fillId="0" borderId="0"/>
    <xf numFmtId="9" fontId="2" fillId="0" borderId="0" applyFont="0" applyFill="0" applyBorder="0" applyAlignment="0" applyProtection="0"/>
  </cellStyleXfs>
  <cellXfs count="2734">
    <xf numFmtId="0" fontId="0" fillId="0" borderId="0" xfId="0"/>
    <xf numFmtId="0" fontId="5" fillId="0" borderId="0" xfId="0" applyFont="1" applyAlignment="1">
      <alignment vertical="center"/>
    </xf>
    <xf numFmtId="0" fontId="3" fillId="0" borderId="0" xfId="0" applyFont="1" applyAlignment="1">
      <alignment horizontal="center" vertical="center" wrapText="1"/>
    </xf>
    <xf numFmtId="0" fontId="13" fillId="0" borderId="0" xfId="0" applyFont="1"/>
    <xf numFmtId="0" fontId="14" fillId="0" borderId="0" xfId="0" applyFont="1"/>
    <xf numFmtId="0" fontId="7" fillId="0" borderId="0" xfId="0" applyFont="1" applyAlignment="1">
      <alignment wrapText="1"/>
    </xf>
    <xf numFmtId="0" fontId="12" fillId="0" borderId="0" xfId="0" applyFont="1" applyAlignment="1">
      <alignment horizontal="left" vertical="center"/>
    </xf>
    <xf numFmtId="0" fontId="3" fillId="0" borderId="0" xfId="0" applyFont="1" applyAlignment="1">
      <alignment horizontal="left" vertical="top"/>
    </xf>
    <xf numFmtId="0" fontId="4" fillId="0" borderId="0" xfId="0" applyFont="1" applyAlignment="1">
      <alignment horizontal="left" vertical="center"/>
    </xf>
    <xf numFmtId="0" fontId="3" fillId="0" borderId="0" xfId="0" applyFont="1" applyAlignment="1">
      <alignment horizontal="left" vertical="top" wrapText="1"/>
    </xf>
    <xf numFmtId="0" fontId="3" fillId="0" borderId="10" xfId="0" applyFont="1" applyBorder="1" applyAlignment="1">
      <alignment horizontal="center" vertical="center" wrapText="1"/>
    </xf>
    <xf numFmtId="0" fontId="6" fillId="0" borderId="0" xfId="0" applyFont="1" applyAlignment="1">
      <alignment horizontal="left" vertical="top"/>
    </xf>
    <xf numFmtId="0" fontId="6" fillId="0" borderId="11" xfId="0" applyFont="1" applyBorder="1" applyAlignment="1">
      <alignment horizontal="left" vertical="top"/>
    </xf>
    <xf numFmtId="0" fontId="3" fillId="0" borderId="0" xfId="0" applyFont="1" applyAlignment="1">
      <alignment horizontal="center"/>
    </xf>
    <xf numFmtId="0" fontId="0" fillId="0" borderId="0" xfId="0" applyAlignment="1">
      <alignment vertical="top"/>
    </xf>
    <xf numFmtId="0" fontId="19" fillId="0" borderId="0" xfId="0" applyFont="1"/>
    <xf numFmtId="0" fontId="0" fillId="0" borderId="0" xfId="0" applyAlignment="1">
      <alignment vertical="top" wrapText="1"/>
    </xf>
    <xf numFmtId="0" fontId="0" fillId="0" borderId="0" xfId="0" applyProtection="1">
      <protection locked="0"/>
    </xf>
    <xf numFmtId="0" fontId="0" fillId="0" borderId="0" xfId="0" applyAlignment="1">
      <alignment horizontal="left" vertical="top"/>
    </xf>
    <xf numFmtId="0" fontId="13" fillId="0" borderId="0" xfId="0" applyFont="1" applyAlignment="1">
      <alignment horizontal="left" vertical="top"/>
    </xf>
    <xf numFmtId="0" fontId="89" fillId="0" borderId="0" xfId="0" applyFont="1" applyAlignment="1">
      <alignment horizontal="left" vertical="top" wrapText="1"/>
    </xf>
    <xf numFmtId="0" fontId="89" fillId="0" borderId="0" xfId="0" applyFont="1" applyAlignment="1">
      <alignment vertical="top" wrapText="1"/>
    </xf>
    <xf numFmtId="0" fontId="90" fillId="0" borderId="0" xfId="0" applyFont="1" applyAlignment="1">
      <alignment horizontal="left" vertical="top" wrapText="1"/>
    </xf>
    <xf numFmtId="0" fontId="91" fillId="0" borderId="11" xfId="0" applyFont="1" applyBorder="1" applyAlignment="1">
      <alignment horizontal="left" vertical="top" wrapText="1"/>
    </xf>
    <xf numFmtId="0" fontId="89" fillId="0" borderId="11" xfId="0" applyFont="1" applyBorder="1" applyAlignment="1">
      <alignment horizontal="left" vertical="top" wrapText="1"/>
    </xf>
    <xf numFmtId="0" fontId="92" fillId="0" borderId="11" xfId="0" applyFont="1" applyBorder="1" applyAlignment="1">
      <alignment horizontal="left" vertical="top"/>
    </xf>
    <xf numFmtId="0" fontId="22" fillId="0" borderId="11" xfId="0" applyFont="1" applyBorder="1" applyAlignment="1">
      <alignment horizontal="left" vertical="top" wrapText="1"/>
    </xf>
    <xf numFmtId="0" fontId="92" fillId="0" borderId="0" xfId="0" applyFont="1" applyAlignment="1">
      <alignment vertical="top" wrapText="1"/>
    </xf>
    <xf numFmtId="0" fontId="4" fillId="0" borderId="11" xfId="0" applyFont="1" applyBorder="1" applyAlignment="1">
      <alignment horizontal="left" vertical="top" wrapText="1"/>
    </xf>
    <xf numFmtId="0" fontId="22" fillId="62" borderId="11" xfId="0" applyFont="1" applyFill="1" applyBorder="1" applyAlignment="1">
      <alignment horizontal="left" vertical="top"/>
    </xf>
    <xf numFmtId="0" fontId="23" fillId="0" borderId="0" xfId="0" applyFont="1"/>
    <xf numFmtId="0" fontId="19" fillId="0" borderId="14" xfId="0" applyFont="1" applyBorder="1" applyAlignment="1">
      <alignment textRotation="90"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7" fillId="0" borderId="0" xfId="0" applyFont="1" applyAlignment="1">
      <alignment horizontal="center" wrapText="1"/>
    </xf>
    <xf numFmtId="0" fontId="19" fillId="0" borderId="16" xfId="0" applyFont="1" applyBorder="1" applyAlignment="1">
      <alignment horizontal="center" vertical="center" wrapText="1"/>
    </xf>
    <xf numFmtId="0" fontId="25" fillId="0" borderId="0" xfId="0" applyFont="1"/>
    <xf numFmtId="0" fontId="17" fillId="0" borderId="17" xfId="0" applyFont="1" applyBorder="1" applyAlignment="1">
      <alignment horizontal="center" vertical="top" wrapText="1"/>
    </xf>
    <xf numFmtId="14" fontId="19" fillId="0" borderId="0" xfId="0" applyNumberFormat="1" applyFont="1" applyAlignment="1">
      <alignment horizontal="left" vertical="top" wrapText="1"/>
    </xf>
    <xf numFmtId="14" fontId="19" fillId="0" borderId="0" xfId="0" applyNumberFormat="1" applyFont="1" applyAlignment="1">
      <alignment horizontal="center" vertical="top" wrapText="1"/>
    </xf>
    <xf numFmtId="0" fontId="19" fillId="0" borderId="0" xfId="0" applyFont="1" applyAlignment="1">
      <alignment horizontal="center" vertical="top" wrapText="1"/>
    </xf>
    <xf numFmtId="0" fontId="95" fillId="0" borderId="0" xfId="0" applyFont="1"/>
    <xf numFmtId="0" fontId="18" fillId="0" borderId="0" xfId="0" applyFont="1" applyAlignment="1">
      <alignment horizontal="left" vertical="top"/>
    </xf>
    <xf numFmtId="0" fontId="96" fillId="0" borderId="0" xfId="0" applyFont="1" applyAlignment="1">
      <alignment horizontal="left" vertical="top"/>
    </xf>
    <xf numFmtId="0" fontId="95" fillId="0" borderId="0" xfId="0" applyFont="1" applyAlignment="1">
      <alignment horizontal="left"/>
    </xf>
    <xf numFmtId="0" fontId="95" fillId="0" borderId="0" xfId="0" applyFont="1" applyAlignment="1">
      <alignment horizontal="left" vertical="top"/>
    </xf>
    <xf numFmtId="0" fontId="19" fillId="0" borderId="11" xfId="0" applyFont="1" applyBorder="1" applyAlignment="1">
      <alignment horizontal="center" vertical="center" wrapText="1"/>
    </xf>
    <xf numFmtId="164" fontId="19" fillId="0" borderId="11" xfId="0" applyNumberFormat="1" applyFont="1" applyBorder="1" applyAlignment="1">
      <alignment horizontal="center" vertical="center" wrapText="1"/>
    </xf>
    <xf numFmtId="164" fontId="19" fillId="0" borderId="17" xfId="0" applyNumberFormat="1" applyFont="1" applyBorder="1" applyAlignment="1">
      <alignment horizontal="center" vertical="center" wrapText="1"/>
    </xf>
    <xf numFmtId="0" fontId="19" fillId="0" borderId="11" xfId="0" applyFont="1" applyBorder="1" applyAlignment="1">
      <alignment horizontal="center" vertical="center"/>
    </xf>
    <xf numFmtId="0" fontId="95" fillId="0" borderId="0" xfId="0" applyFont="1" applyAlignment="1">
      <alignment vertical="center" wrapText="1"/>
    </xf>
    <xf numFmtId="0" fontId="97" fillId="0" borderId="0" xfId="0" applyFont="1" applyAlignment="1">
      <alignment vertical="center"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7" fillId="0" borderId="18" xfId="0" applyFont="1" applyBorder="1" applyAlignment="1">
      <alignment vertical="center" wrapText="1"/>
    </xf>
    <xf numFmtId="0" fontId="97" fillId="0" borderId="19" xfId="0" applyFont="1" applyBorder="1" applyAlignment="1">
      <alignment vertical="center" wrapText="1"/>
    </xf>
    <xf numFmtId="0" fontId="95" fillId="0" borderId="0" xfId="0" applyFont="1" applyAlignment="1">
      <alignment horizontal="left" vertical="center" wrapText="1"/>
    </xf>
    <xf numFmtId="0" fontId="95" fillId="61" borderId="17" xfId="0" applyFont="1" applyFill="1" applyBorder="1" applyAlignment="1">
      <alignment horizontal="left" vertical="center" wrapText="1"/>
    </xf>
    <xf numFmtId="0" fontId="95" fillId="61" borderId="18" xfId="0" applyFont="1" applyFill="1" applyBorder="1" applyAlignment="1">
      <alignment vertical="center" wrapText="1"/>
    </xf>
    <xf numFmtId="0" fontId="95" fillId="0" borderId="11" xfId="0" applyFont="1" applyBorder="1" applyAlignment="1">
      <alignment vertical="center" wrapText="1"/>
    </xf>
    <xf numFmtId="0" fontId="97" fillId="0" borderId="11" xfId="0" applyFont="1" applyBorder="1" applyAlignment="1">
      <alignment vertical="center" wrapText="1"/>
    </xf>
    <xf numFmtId="0" fontId="95" fillId="0" borderId="11" xfId="0" applyFont="1" applyBorder="1" applyAlignment="1">
      <alignment horizontal="left" vertical="center" wrapText="1"/>
    </xf>
    <xf numFmtId="0" fontId="33" fillId="0" borderId="0" xfId="0" applyFont="1"/>
    <xf numFmtId="0" fontId="19"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left" vertical="center"/>
    </xf>
    <xf numFmtId="0" fontId="95" fillId="0" borderId="0" xfId="0" quotePrefix="1" applyFont="1" applyAlignment="1">
      <alignment horizontal="center" vertical="center"/>
    </xf>
    <xf numFmtId="0" fontId="95" fillId="0" borderId="11" xfId="0" quotePrefix="1" applyFont="1" applyBorder="1" applyAlignment="1">
      <alignment horizontal="left" vertical="center"/>
    </xf>
    <xf numFmtId="0" fontId="98" fillId="0" borderId="11" xfId="0" applyFont="1" applyBorder="1"/>
    <xf numFmtId="0" fontId="95" fillId="0" borderId="0" xfId="0" applyFont="1" applyAlignment="1">
      <alignment vertical="center"/>
    </xf>
    <xf numFmtId="0" fontId="95" fillId="62" borderId="11" xfId="0" applyFont="1" applyFill="1" applyBorder="1" applyAlignment="1">
      <alignment vertical="center" wrapText="1"/>
    </xf>
    <xf numFmtId="0" fontId="95" fillId="62" borderId="11" xfId="0" applyFont="1" applyFill="1" applyBorder="1" applyAlignment="1">
      <alignment horizontal="left" vertical="center" wrapText="1"/>
    </xf>
    <xf numFmtId="0" fontId="95" fillId="0" borderId="11" xfId="0" applyFont="1" applyBorder="1" applyAlignment="1">
      <alignment wrapText="1"/>
    </xf>
    <xf numFmtId="0" fontId="3" fillId="61" borderId="0" xfId="0" applyFont="1" applyFill="1" applyAlignment="1">
      <alignment horizontal="center" vertical="center" wrapText="1"/>
    </xf>
    <xf numFmtId="0" fontId="98" fillId="0" borderId="0" xfId="0" applyFont="1"/>
    <xf numFmtId="0" fontId="19" fillId="61" borderId="11" xfId="0" applyFont="1" applyFill="1" applyBorder="1" applyAlignment="1">
      <alignment horizontal="left" vertical="center"/>
    </xf>
    <xf numFmtId="0" fontId="95" fillId="61" borderId="11" xfId="0" applyFont="1" applyFill="1" applyBorder="1" applyAlignment="1">
      <alignment horizontal="left" vertical="center"/>
    </xf>
    <xf numFmtId="0" fontId="98" fillId="61" borderId="0" xfId="0" applyFont="1" applyFill="1"/>
    <xf numFmtId="0" fontId="97" fillId="0" borderId="0" xfId="0" applyFont="1" applyAlignment="1">
      <alignment horizontal="left" vertical="center" wrapText="1"/>
    </xf>
    <xf numFmtId="0" fontId="19" fillId="61" borderId="0" xfId="0" applyFont="1" applyFill="1" applyAlignment="1">
      <alignment horizontal="center" vertical="center"/>
    </xf>
    <xf numFmtId="0" fontId="3" fillId="0" borderId="20" xfId="0" applyFont="1" applyBorder="1" applyAlignment="1">
      <alignment horizontal="center" vertical="center" wrapText="1"/>
    </xf>
    <xf numFmtId="0" fontId="6" fillId="0" borderId="17" xfId="0" applyFont="1" applyBorder="1" applyAlignment="1">
      <alignment vertical="center" wrapText="1"/>
    </xf>
    <xf numFmtId="0" fontId="6" fillId="0" borderId="11" xfId="0" applyFont="1" applyBorder="1" applyAlignment="1">
      <alignment vertical="center" wrapText="1"/>
    </xf>
    <xf numFmtId="0" fontId="3" fillId="0" borderId="0" xfId="0" applyFont="1" applyAlignment="1">
      <alignment wrapText="1"/>
    </xf>
    <xf numFmtId="0" fontId="3" fillId="0" borderId="0" xfId="0" applyFont="1"/>
    <xf numFmtId="0" fontId="6" fillId="0" borderId="0" xfId="0" applyFont="1"/>
    <xf numFmtId="0" fontId="6" fillId="0" borderId="0" xfId="0" applyFont="1" applyAlignment="1">
      <alignment horizontal="left" vertical="center"/>
    </xf>
    <xf numFmtId="0" fontId="3" fillId="0" borderId="20" xfId="0" applyFont="1" applyBorder="1" applyAlignment="1">
      <alignment horizontal="left" vertical="top"/>
    </xf>
    <xf numFmtId="0" fontId="6" fillId="0" borderId="20" xfId="0" applyFont="1" applyBorder="1" applyAlignment="1">
      <alignment vertical="center" wrapText="1"/>
    </xf>
    <xf numFmtId="0" fontId="3" fillId="0" borderId="11" xfId="0" applyFont="1" applyBorder="1" applyAlignment="1">
      <alignment wrapText="1"/>
    </xf>
    <xf numFmtId="0" fontId="92" fillId="0" borderId="21" xfId="0" applyFont="1" applyBorder="1"/>
    <xf numFmtId="0" fontId="97" fillId="0" borderId="0" xfId="0" applyFont="1"/>
    <xf numFmtId="0" fontId="95" fillId="61" borderId="11" xfId="0" applyFont="1" applyFill="1" applyBorder="1" applyAlignment="1">
      <alignment horizontal="left" vertical="center" wrapText="1"/>
    </xf>
    <xf numFmtId="0" fontId="97" fillId="61" borderId="11" xfId="0" applyFont="1" applyFill="1" applyBorder="1" applyAlignment="1">
      <alignment vertical="center" wrapText="1"/>
    </xf>
    <xf numFmtId="0" fontId="95" fillId="61" borderId="11" xfId="0" applyFont="1" applyFill="1" applyBorder="1" applyAlignment="1">
      <alignment vertical="center" wrapText="1"/>
    </xf>
    <xf numFmtId="0" fontId="99" fillId="0" borderId="0" xfId="0" applyFont="1"/>
    <xf numFmtId="0" fontId="95" fillId="0" borderId="0" xfId="0" quotePrefix="1" applyFont="1" applyAlignment="1">
      <alignment horizontal="left" vertical="center"/>
    </xf>
    <xf numFmtId="0" fontId="97" fillId="0" borderId="0" xfId="0" applyFont="1" applyAlignment="1">
      <alignment vertical="center"/>
    </xf>
    <xf numFmtId="0" fontId="95" fillId="0" borderId="22" xfId="0" applyFont="1" applyBorder="1" applyAlignment="1">
      <alignment horizontal="left"/>
    </xf>
    <xf numFmtId="0" fontId="95" fillId="64" borderId="11" xfId="0" quotePrefix="1" applyFont="1" applyFill="1" applyBorder="1" applyAlignment="1">
      <alignment horizontal="left" vertical="center"/>
    </xf>
    <xf numFmtId="0" fontId="95" fillId="64" borderId="11" xfId="0" applyFont="1" applyFill="1" applyBorder="1" applyAlignment="1">
      <alignment horizontal="left" vertical="center"/>
    </xf>
    <xf numFmtId="0" fontId="95" fillId="64" borderId="11" xfId="0" applyFont="1" applyFill="1" applyBorder="1" applyAlignment="1">
      <alignment horizontal="left" vertical="center" wrapText="1"/>
    </xf>
    <xf numFmtId="0" fontId="19" fillId="64" borderId="11" xfId="0" applyFont="1" applyFill="1" applyBorder="1" applyAlignment="1">
      <alignment horizontal="left" vertical="center"/>
    </xf>
    <xf numFmtId="49" fontId="19" fillId="61" borderId="11" xfId="0" applyNumberFormat="1" applyFont="1" applyFill="1" applyBorder="1" applyAlignment="1">
      <alignment horizontal="left" vertical="center"/>
    </xf>
    <xf numFmtId="0" fontId="19" fillId="61" borderId="0" xfId="0" applyFont="1" applyFill="1"/>
    <xf numFmtId="0" fontId="35" fillId="0" borderId="0" xfId="0" applyFont="1"/>
    <xf numFmtId="0" fontId="19" fillId="0" borderId="0" xfId="0" applyFont="1" applyAlignment="1">
      <alignment horizontal="center" vertical="center"/>
    </xf>
    <xf numFmtId="0" fontId="19" fillId="0" borderId="0" xfId="0" applyFont="1" applyAlignment="1">
      <alignment vertical="center"/>
    </xf>
    <xf numFmtId="0" fontId="19" fillId="0" borderId="11" xfId="0" applyFont="1" applyBorder="1" applyAlignment="1">
      <alignment horizontal="left" vertical="center" wrapText="1"/>
    </xf>
    <xf numFmtId="0" fontId="19" fillId="0" borderId="18" xfId="0" applyFont="1" applyBorder="1" applyAlignment="1">
      <alignment vertical="center" wrapText="1"/>
    </xf>
    <xf numFmtId="0" fontId="19" fillId="0" borderId="18" xfId="0" applyFont="1" applyBorder="1" applyAlignment="1">
      <alignment horizontal="left" vertical="center" wrapText="1"/>
    </xf>
    <xf numFmtId="0" fontId="19" fillId="64" borderId="11" xfId="0" applyFont="1" applyFill="1" applyBorder="1" applyAlignment="1">
      <alignment horizontal="left" vertical="center" wrapText="1"/>
    </xf>
    <xf numFmtId="0" fontId="19" fillId="61" borderId="11" xfId="0" quotePrefix="1" applyFont="1" applyFill="1" applyBorder="1" applyAlignment="1">
      <alignment horizontal="left" vertical="center"/>
    </xf>
    <xf numFmtId="0" fontId="19" fillId="61" borderId="18" xfId="0" applyFont="1" applyFill="1" applyBorder="1" applyAlignment="1">
      <alignment vertical="center" wrapText="1"/>
    </xf>
    <xf numFmtId="0" fontId="19" fillId="0" borderId="19" xfId="0" applyFont="1" applyBorder="1" applyAlignment="1">
      <alignment vertical="center" wrapText="1"/>
    </xf>
    <xf numFmtId="0" fontId="19" fillId="0" borderId="11" xfId="0" applyFont="1" applyBorder="1" applyAlignment="1">
      <alignment horizontal="left" vertical="center"/>
    </xf>
    <xf numFmtId="0" fontId="19" fillId="0" borderId="0" xfId="0" quotePrefix="1" applyFont="1" applyAlignment="1">
      <alignment horizontal="center" vertical="center"/>
    </xf>
    <xf numFmtId="0" fontId="19" fillId="0" borderId="0" xfId="0" applyFont="1" applyAlignment="1">
      <alignment vertical="center" wrapText="1"/>
    </xf>
    <xf numFmtId="0" fontId="19" fillId="0" borderId="0" xfId="0" applyFont="1" applyAlignment="1">
      <alignment horizontal="left" vertical="center" wrapText="1"/>
    </xf>
    <xf numFmtId="0" fontId="19" fillId="62" borderId="11" xfId="0" applyFont="1" applyFill="1" applyBorder="1" applyAlignment="1">
      <alignment vertical="center" wrapText="1"/>
    </xf>
    <xf numFmtId="0" fontId="19" fillId="62" borderId="11" xfId="0" applyFont="1" applyFill="1" applyBorder="1" applyAlignment="1">
      <alignment horizontal="left" vertical="center" wrapText="1"/>
    </xf>
    <xf numFmtId="0" fontId="19" fillId="0" borderId="11" xfId="0" applyFont="1" applyBorder="1" applyAlignment="1">
      <alignment vertical="center"/>
    </xf>
    <xf numFmtId="0" fontId="19" fillId="0" borderId="18" xfId="0" applyFont="1" applyBorder="1" applyAlignment="1">
      <alignment vertical="center"/>
    </xf>
    <xf numFmtId="0" fontId="19" fillId="63" borderId="11" xfId="0" applyFont="1" applyFill="1" applyBorder="1" applyAlignment="1">
      <alignment vertical="center"/>
    </xf>
    <xf numFmtId="0" fontId="19" fillId="61" borderId="0" xfId="0" applyFont="1" applyFill="1" applyAlignment="1">
      <alignment horizontal="left" vertical="top"/>
    </xf>
    <xf numFmtId="0" fontId="3" fillId="0" borderId="29" xfId="0" applyFont="1" applyBorder="1"/>
    <xf numFmtId="0" fontId="5" fillId="0" borderId="29" xfId="0" applyFont="1" applyBorder="1"/>
    <xf numFmtId="0" fontId="19" fillId="61" borderId="0" xfId="0" applyFont="1" applyFill="1" applyAlignment="1">
      <alignment horizontal="left" vertical="center"/>
    </xf>
    <xf numFmtId="0" fontId="19" fillId="61" borderId="18" xfId="0" applyFont="1" applyFill="1" applyBorder="1" applyAlignment="1">
      <alignment horizontal="left" vertical="top"/>
    </xf>
    <xf numFmtId="0" fontId="3" fillId="61" borderId="17" xfId="0" applyFont="1" applyFill="1" applyBorder="1" applyAlignment="1">
      <alignment horizontal="left" vertical="top" wrapText="1"/>
    </xf>
    <xf numFmtId="0" fontId="3" fillId="0" borderId="11" xfId="0" applyFont="1" applyBorder="1" applyAlignment="1">
      <alignment vertical="top" wrapText="1"/>
    </xf>
    <xf numFmtId="0" fontId="3" fillId="0" borderId="17" xfId="0" applyFont="1" applyBorder="1" applyAlignment="1">
      <alignment horizontal="left" vertical="top" wrapText="1"/>
    </xf>
    <xf numFmtId="0" fontId="3" fillId="23" borderId="11" xfId="0" applyFont="1" applyFill="1" applyBorder="1" applyAlignment="1">
      <alignment horizontal="left" vertical="top" wrapText="1"/>
    </xf>
    <xf numFmtId="0" fontId="3" fillId="61" borderId="17" xfId="0" applyFont="1" applyFill="1" applyBorder="1" applyAlignment="1">
      <alignment vertical="top" wrapText="1"/>
    </xf>
    <xf numFmtId="0" fontId="3" fillId="0" borderId="17" xfId="0" applyFont="1" applyBorder="1" applyAlignment="1">
      <alignment vertical="top" wrapText="1"/>
    </xf>
    <xf numFmtId="0" fontId="3" fillId="0" borderId="17" xfId="0" applyFont="1" applyBorder="1" applyAlignment="1">
      <alignment vertical="center" wrapText="1"/>
    </xf>
    <xf numFmtId="0" fontId="3" fillId="61" borderId="17" xfId="0" applyFont="1" applyFill="1" applyBorder="1" applyAlignment="1">
      <alignment vertical="center" wrapText="1"/>
    </xf>
    <xf numFmtId="0" fontId="3" fillId="0" borderId="11" xfId="0" applyFont="1" applyBorder="1" applyAlignment="1">
      <alignment horizontal="left" vertical="top" wrapText="1"/>
    </xf>
    <xf numFmtId="0" fontId="3" fillId="0" borderId="20" xfId="0" applyFont="1" applyBorder="1" applyAlignment="1">
      <alignment horizontal="left" vertical="top" wrapText="1"/>
    </xf>
    <xf numFmtId="0" fontId="3" fillId="61" borderId="20" xfId="0" applyFont="1" applyFill="1" applyBorder="1" applyAlignment="1">
      <alignment horizontal="left" vertical="top" wrapText="1"/>
    </xf>
    <xf numFmtId="0" fontId="19" fillId="61" borderId="17" xfId="0" applyFont="1" applyFill="1" applyBorder="1" applyAlignment="1">
      <alignment horizontal="left" vertical="top" wrapText="1"/>
    </xf>
    <xf numFmtId="0" fontId="3" fillId="0" borderId="11" xfId="0" applyFont="1" applyBorder="1" applyAlignment="1">
      <alignment horizontal="left" vertical="top"/>
    </xf>
    <xf numFmtId="0" fontId="3" fillId="0" borderId="17" xfId="0" applyFont="1" applyBorder="1" applyAlignment="1">
      <alignment horizontal="left" vertical="top"/>
    </xf>
    <xf numFmtId="0" fontId="19" fillId="61" borderId="17" xfId="0" applyFont="1" applyFill="1" applyBorder="1" applyAlignment="1">
      <alignment vertical="center" wrapText="1"/>
    </xf>
    <xf numFmtId="0" fontId="7" fillId="0" borderId="0" xfId="0" applyFont="1" applyAlignment="1">
      <alignment horizontal="left" wrapText="1"/>
    </xf>
    <xf numFmtId="0" fontId="3" fillId="61" borderId="0" xfId="0" applyFont="1" applyFill="1"/>
    <xf numFmtId="0" fontId="3" fillId="61" borderId="0" xfId="0" applyFont="1" applyFill="1" applyAlignment="1">
      <alignment vertical="center" wrapText="1"/>
    </xf>
    <xf numFmtId="0" fontId="95" fillId="0" borderId="11" xfId="0" applyFont="1" applyBorder="1" applyAlignment="1">
      <alignment vertical="top" wrapText="1"/>
    </xf>
    <xf numFmtId="0" fontId="19" fillId="0" borderId="0" xfId="0" applyFont="1" applyAlignment="1">
      <alignment horizontal="left" vertical="top" wrapText="1"/>
    </xf>
    <xf numFmtId="0" fontId="5" fillId="0" borderId="0" xfId="0" applyFont="1"/>
    <xf numFmtId="0" fontId="18" fillId="61" borderId="11" xfId="0" applyFont="1" applyFill="1" applyBorder="1" applyAlignment="1">
      <alignment horizontal="left" vertical="top"/>
    </xf>
    <xf numFmtId="0" fontId="100" fillId="61" borderId="11" xfId="0" applyFont="1" applyFill="1" applyBorder="1" applyAlignment="1">
      <alignment vertical="center" wrapText="1"/>
    </xf>
    <xf numFmtId="0" fontId="3" fillId="0" borderId="0" xfId="0" applyFont="1" applyAlignment="1">
      <alignment horizontal="left"/>
    </xf>
    <xf numFmtId="0" fontId="97" fillId="0" borderId="0" xfId="0" applyFont="1" applyAlignment="1">
      <alignment horizontal="left"/>
    </xf>
    <xf numFmtId="0" fontId="19" fillId="61" borderId="11" xfId="0" applyFont="1" applyFill="1" applyBorder="1" applyAlignment="1">
      <alignment horizontal="left" vertical="top"/>
    </xf>
    <xf numFmtId="0" fontId="19" fillId="61" borderId="0" xfId="0" applyFont="1" applyFill="1" applyAlignment="1">
      <alignment horizontal="left" vertical="top" wrapText="1"/>
    </xf>
    <xf numFmtId="0" fontId="3" fillId="0" borderId="11" xfId="0" applyFont="1" applyBorder="1" applyAlignment="1">
      <alignment horizontal="center"/>
    </xf>
    <xf numFmtId="0" fontId="3" fillId="0" borderId="11" xfId="0" applyFont="1" applyBorder="1" applyAlignment="1">
      <alignment vertical="center" wrapText="1"/>
    </xf>
    <xf numFmtId="0" fontId="3" fillId="61" borderId="11" xfId="0" applyFont="1" applyFill="1" applyBorder="1" applyAlignment="1">
      <alignment horizontal="left" vertical="top" wrapText="1"/>
    </xf>
    <xf numFmtId="0" fontId="3" fillId="61" borderId="11" xfId="0" applyFont="1" applyFill="1" applyBorder="1" applyAlignment="1">
      <alignment horizontal="left" vertical="top"/>
    </xf>
    <xf numFmtId="0" fontId="6" fillId="61" borderId="11" xfId="0" applyFont="1" applyFill="1" applyBorder="1" applyAlignment="1">
      <alignment horizontal="left" vertical="top"/>
    </xf>
    <xf numFmtId="0" fontId="3" fillId="61" borderId="17" xfId="0" applyFont="1" applyFill="1" applyBorder="1" applyAlignment="1">
      <alignment horizontal="left" vertical="top"/>
    </xf>
    <xf numFmtId="0" fontId="3" fillId="0" borderId="22" xfId="0" applyFont="1" applyBorder="1" applyAlignment="1">
      <alignment horizontal="center" vertical="center" wrapText="1"/>
    </xf>
    <xf numFmtId="0" fontId="95" fillId="0" borderId="0" xfId="0" applyFont="1" applyAlignment="1">
      <alignment vertical="top" wrapText="1"/>
    </xf>
    <xf numFmtId="0" fontId="95" fillId="0" borderId="11" xfId="0" applyFont="1" applyBorder="1" applyAlignment="1">
      <alignment horizontal="left" vertical="top" wrapText="1"/>
    </xf>
    <xf numFmtId="0" fontId="3" fillId="61" borderId="20" xfId="0" applyFont="1" applyFill="1" applyBorder="1" applyAlignment="1">
      <alignment horizontal="left" vertical="top"/>
    </xf>
    <xf numFmtId="0" fontId="19" fillId="61" borderId="17" xfId="0" applyFont="1" applyFill="1" applyBorder="1" applyAlignment="1">
      <alignment horizontal="left" vertical="top"/>
    </xf>
    <xf numFmtId="16" fontId="3" fillId="0" borderId="11" xfId="0" applyNumberFormat="1" applyFont="1" applyBorder="1" applyAlignment="1">
      <alignment horizontal="left" vertical="top"/>
    </xf>
    <xf numFmtId="0" fontId="18" fillId="61" borderId="0" xfId="0" applyFont="1" applyFill="1" applyAlignment="1">
      <alignment horizontal="left" vertical="top"/>
    </xf>
    <xf numFmtId="16" fontId="3" fillId="0" borderId="0" xfId="0" applyNumberFormat="1" applyFont="1" applyAlignment="1">
      <alignment horizontal="left" vertical="top"/>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6" fillId="0" borderId="0" xfId="0" applyFont="1" applyAlignment="1">
      <alignment horizontal="center" vertical="center" wrapText="1"/>
    </xf>
    <xf numFmtId="0" fontId="95" fillId="0" borderId="0" xfId="0" applyFont="1" applyAlignment="1">
      <alignment horizontal="center" vertical="center" wrapText="1"/>
    </xf>
    <xf numFmtId="0" fontId="3" fillId="0" borderId="11" xfId="0" applyFont="1" applyBorder="1" applyAlignment="1">
      <alignment horizontal="center" vertical="center" wrapText="1"/>
    </xf>
    <xf numFmtId="0" fontId="3" fillId="23" borderId="11" xfId="0" applyFont="1" applyFill="1" applyBorder="1" applyAlignment="1">
      <alignment horizontal="center" vertical="center" wrapText="1"/>
    </xf>
    <xf numFmtId="0" fontId="3" fillId="0" borderId="11" xfId="0" applyFont="1" applyBorder="1" applyAlignment="1">
      <alignment horizontal="center" vertical="center"/>
    </xf>
    <xf numFmtId="0" fontId="98"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0" fillId="0" borderId="0" xfId="0" applyAlignment="1">
      <alignment horizontal="center" vertical="center"/>
    </xf>
    <xf numFmtId="0" fontId="98" fillId="0" borderId="22"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31" fillId="0" borderId="0" xfId="0" applyFont="1" applyAlignment="1">
      <alignment horizontal="center" vertical="center"/>
    </xf>
    <xf numFmtId="0" fontId="93" fillId="0" borderId="0" xfId="0" applyFont="1" applyAlignment="1">
      <alignment horizontal="center" vertical="center"/>
    </xf>
    <xf numFmtId="0" fontId="8" fillId="0" borderId="0" xfId="0" applyFont="1" applyAlignment="1">
      <alignment horizontal="center" vertical="center" wrapText="1"/>
    </xf>
    <xf numFmtId="0" fontId="102" fillId="0" borderId="0" xfId="0" applyFont="1" applyAlignment="1">
      <alignment horizontal="center" vertical="center"/>
    </xf>
    <xf numFmtId="0" fontId="3" fillId="0" borderId="22" xfId="0" applyFont="1" applyBorder="1" applyAlignment="1">
      <alignment horizontal="center" vertical="center"/>
    </xf>
    <xf numFmtId="0" fontId="16" fillId="0" borderId="0" xfId="0" applyFont="1" applyAlignment="1">
      <alignment horizontal="center" vertical="center"/>
    </xf>
    <xf numFmtId="0" fontId="6" fillId="0" borderId="0" xfId="0" applyFont="1" applyAlignment="1">
      <alignment horizontal="center" vertical="center"/>
    </xf>
    <xf numFmtId="0" fontId="3" fillId="0" borderId="3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left" indent="18"/>
    </xf>
    <xf numFmtId="0" fontId="95" fillId="0" borderId="0" xfId="0" applyFont="1" applyAlignment="1">
      <alignment horizontal="left" indent="18"/>
    </xf>
    <xf numFmtId="0" fontId="98" fillId="0" borderId="0" xfId="0" applyFont="1" applyAlignment="1">
      <alignment horizontal="left" indent="18"/>
    </xf>
    <xf numFmtId="0" fontId="97" fillId="0" borderId="0" xfId="0" applyFont="1" applyAlignment="1">
      <alignment horizontal="left" indent="18"/>
    </xf>
    <xf numFmtId="0" fontId="98" fillId="0" borderId="0" xfId="0" applyFont="1" applyAlignment="1">
      <alignment wrapText="1"/>
    </xf>
    <xf numFmtId="0" fontId="98" fillId="0" borderId="0" xfId="0" applyFont="1" applyAlignment="1">
      <alignment horizontal="left" vertical="top"/>
    </xf>
    <xf numFmtId="0" fontId="98" fillId="0" borderId="11" xfId="0" applyFont="1" applyBorder="1" applyAlignment="1">
      <alignment wrapText="1"/>
    </xf>
    <xf numFmtId="0" fontId="5" fillId="0" borderId="0" xfId="0" applyFont="1" applyAlignment="1">
      <alignment vertical="center" wrapText="1"/>
    </xf>
    <xf numFmtId="0" fontId="3" fillId="0" borderId="0" xfId="0" applyFont="1" applyAlignment="1">
      <alignment horizontal="left" vertical="center"/>
    </xf>
    <xf numFmtId="0" fontId="31" fillId="0" borderId="0" xfId="0" applyFont="1" applyAlignment="1">
      <alignment horizontal="left" vertical="center"/>
    </xf>
    <xf numFmtId="0" fontId="95" fillId="0" borderId="0" xfId="0" applyFont="1" applyAlignment="1">
      <alignment horizontal="left" indent="15"/>
    </xf>
    <xf numFmtId="0" fontId="3" fillId="0" borderId="0" xfId="0" applyFont="1" applyAlignment="1">
      <alignment horizontal="left" indent="40"/>
    </xf>
    <xf numFmtId="0" fontId="12" fillId="61" borderId="0" xfId="0" applyFont="1" applyFill="1" applyAlignment="1">
      <alignment horizontal="left" vertical="center"/>
    </xf>
    <xf numFmtId="0" fontId="33" fillId="61" borderId="0" xfId="0" applyFont="1" applyFill="1"/>
    <xf numFmtId="0" fontId="3" fillId="61" borderId="0" xfId="0" applyFont="1" applyFill="1" applyAlignment="1">
      <alignment wrapText="1"/>
    </xf>
    <xf numFmtId="0" fontId="95" fillId="61" borderId="0" xfId="0" applyFont="1" applyFill="1"/>
    <xf numFmtId="0" fontId="4" fillId="61" borderId="0" xfId="0" applyFont="1" applyFill="1" applyAlignment="1">
      <alignment horizontal="left" vertical="center"/>
    </xf>
    <xf numFmtId="0" fontId="35" fillId="68" borderId="0" xfId="0" applyFont="1" applyFill="1"/>
    <xf numFmtId="0" fontId="98" fillId="61" borderId="11" xfId="0" applyFont="1" applyFill="1" applyBorder="1"/>
    <xf numFmtId="0" fontId="94" fillId="61" borderId="11" xfId="0" applyFont="1" applyFill="1" applyBorder="1" applyAlignment="1">
      <alignment horizontal="left" vertical="top" wrapText="1"/>
    </xf>
    <xf numFmtId="0" fontId="3" fillId="0" borderId="20" xfId="0" applyFont="1" applyBorder="1" applyAlignment="1">
      <alignment vertical="center" wrapText="1"/>
    </xf>
    <xf numFmtId="0" fontId="3" fillId="0" borderId="22" xfId="0" applyFont="1" applyBorder="1" applyAlignment="1">
      <alignment vertical="center" wrapText="1"/>
    </xf>
    <xf numFmtId="0" fontId="3" fillId="0" borderId="10" xfId="0" applyFont="1" applyBorder="1" applyAlignment="1">
      <alignment vertical="center" wrapText="1"/>
    </xf>
    <xf numFmtId="0" fontId="3" fillId="0" borderId="32" xfId="0" applyFont="1" applyBorder="1" applyAlignment="1">
      <alignment vertical="center" wrapText="1"/>
    </xf>
    <xf numFmtId="0" fontId="19" fillId="0" borderId="11" xfId="0" applyFont="1" applyBorder="1" applyAlignment="1">
      <alignment vertical="center" wrapText="1"/>
    </xf>
    <xf numFmtId="0" fontId="96" fillId="0" borderId="0" xfId="0" applyFont="1" applyAlignment="1">
      <alignment horizontal="left"/>
    </xf>
    <xf numFmtId="49" fontId="19" fillId="0" borderId="11" xfId="0" applyNumberFormat="1" applyFont="1" applyBorder="1" applyAlignment="1">
      <alignment horizontal="left" vertical="center"/>
    </xf>
    <xf numFmtId="0" fontId="19" fillId="61" borderId="30" xfId="0" applyFont="1" applyFill="1" applyBorder="1" applyAlignment="1">
      <alignment vertical="center" wrapText="1"/>
    </xf>
    <xf numFmtId="0" fontId="19" fillId="61" borderId="11" xfId="0" quotePrefix="1" applyFont="1" applyFill="1" applyBorder="1" applyAlignment="1">
      <alignment horizontal="left" vertical="center" wrapText="1"/>
    </xf>
    <xf numFmtId="0" fontId="19" fillId="61" borderId="11" xfId="0" applyFont="1" applyFill="1" applyBorder="1" applyAlignment="1">
      <alignment vertical="center"/>
    </xf>
    <xf numFmtId="0" fontId="19" fillId="63" borderId="11" xfId="0" applyFont="1" applyFill="1" applyBorder="1" applyAlignment="1">
      <alignment vertical="center" wrapText="1"/>
    </xf>
    <xf numFmtId="49" fontId="95" fillId="61" borderId="11" xfId="0" applyNumberFormat="1" applyFont="1" applyFill="1" applyBorder="1" applyAlignment="1">
      <alignment horizontal="left" vertical="center"/>
    </xf>
    <xf numFmtId="0" fontId="19" fillId="61" borderId="18" xfId="0" applyFont="1" applyFill="1" applyBorder="1" applyAlignment="1">
      <alignment horizontal="left" vertical="center"/>
    </xf>
    <xf numFmtId="0" fontId="19" fillId="61" borderId="0" xfId="0" quotePrefix="1" applyFont="1" applyFill="1" applyAlignment="1">
      <alignment horizontal="left" vertical="center"/>
    </xf>
    <xf numFmtId="0" fontId="97" fillId="64" borderId="11" xfId="0" applyFont="1" applyFill="1" applyBorder="1" applyAlignment="1">
      <alignment vertical="center" wrapText="1"/>
    </xf>
    <xf numFmtId="0" fontId="95" fillId="0" borderId="33" xfId="0" applyFont="1" applyBorder="1" applyAlignment="1">
      <alignment horizontal="left" vertical="center" wrapText="1"/>
    </xf>
    <xf numFmtId="0" fontId="97" fillId="0" borderId="21" xfId="0" applyFont="1" applyBorder="1" applyAlignment="1">
      <alignment vertical="center" wrapText="1"/>
    </xf>
    <xf numFmtId="0" fontId="95" fillId="0" borderId="21" xfId="0" applyFont="1" applyBorder="1" applyAlignment="1">
      <alignment vertical="center" wrapText="1"/>
    </xf>
    <xf numFmtId="0" fontId="95" fillId="61" borderId="11" xfId="0" quotePrefix="1" applyFont="1" applyFill="1" applyBorder="1" applyAlignment="1">
      <alignment horizontal="left" vertical="center"/>
    </xf>
    <xf numFmtId="0" fontId="19" fillId="0" borderId="16" xfId="0" applyFont="1" applyBorder="1" applyAlignment="1">
      <alignment textRotation="90" wrapText="1"/>
    </xf>
    <xf numFmtId="0" fontId="19" fillId="0" borderId="10" xfId="0" applyFont="1" applyBorder="1" applyAlignment="1">
      <alignment horizontal="center"/>
    </xf>
    <xf numFmtId="0" fontId="19" fillId="0" borderId="35" xfId="0" applyFont="1" applyBorder="1" applyAlignment="1">
      <alignment horizontal="center"/>
    </xf>
    <xf numFmtId="0" fontId="19" fillId="0" borderId="36" xfId="0" applyFont="1" applyBorder="1" applyAlignment="1">
      <alignment horizontal="center" wrapText="1"/>
    </xf>
    <xf numFmtId="0" fontId="40" fillId="61" borderId="0" xfId="0" applyFont="1" applyFill="1" applyAlignment="1">
      <alignment horizontal="left" vertical="center"/>
    </xf>
    <xf numFmtId="0" fontId="103" fillId="0" borderId="0" xfId="0" applyFont="1" applyProtection="1">
      <protection locked="0"/>
    </xf>
    <xf numFmtId="0" fontId="103" fillId="0" borderId="0" xfId="0" applyFont="1"/>
    <xf numFmtId="14" fontId="19" fillId="0" borderId="11" xfId="0" applyNumberFormat="1" applyFont="1" applyBorder="1" applyAlignment="1">
      <alignment horizontal="center" vertical="center" wrapText="1"/>
    </xf>
    <xf numFmtId="0" fontId="22" fillId="0" borderId="0" xfId="0" applyFont="1" applyAlignment="1">
      <alignment horizontal="center" vertical="top" wrapText="1"/>
    </xf>
    <xf numFmtId="0" fontId="95" fillId="61" borderId="32" xfId="0" applyFont="1" applyFill="1" applyBorder="1"/>
    <xf numFmtId="0" fontId="0" fillId="0" borderId="21" xfId="0" applyBorder="1"/>
    <xf numFmtId="0" fontId="19" fillId="0" borderId="11" xfId="231" applyFont="1" applyBorder="1" applyAlignment="1">
      <alignment horizontal="left" vertical="top"/>
    </xf>
    <xf numFmtId="14" fontId="19" fillId="0" borderId="11" xfId="231" applyNumberFormat="1" applyFont="1" applyBorder="1" applyAlignment="1">
      <alignment horizontal="center" vertical="top" wrapText="1"/>
    </xf>
    <xf numFmtId="16" fontId="95" fillId="69" borderId="11" xfId="0" applyNumberFormat="1" applyFont="1" applyFill="1" applyBorder="1" applyAlignment="1">
      <alignment horizontal="center" vertical="top"/>
    </xf>
    <xf numFmtId="14" fontId="19" fillId="0" borderId="11" xfId="231" applyNumberFormat="1" applyFont="1" applyBorder="1" applyAlignment="1">
      <alignment horizontal="center" vertical="center" wrapText="1"/>
    </xf>
    <xf numFmtId="0" fontId="19" fillId="0" borderId="11" xfId="231" applyFont="1" applyBorder="1" applyAlignment="1">
      <alignment horizontal="center" vertical="center" wrapText="1"/>
    </xf>
    <xf numFmtId="0" fontId="19" fillId="70" borderId="11" xfId="231" applyFont="1" applyFill="1" applyBorder="1" applyAlignment="1">
      <alignment horizontal="center" vertical="center" wrapText="1"/>
    </xf>
    <xf numFmtId="14" fontId="19" fillId="71" borderId="11" xfId="0" applyNumberFormat="1" applyFont="1" applyFill="1" applyBorder="1" applyAlignment="1">
      <alignment horizontal="center" vertical="top" wrapText="1"/>
    </xf>
    <xf numFmtId="0" fontId="19" fillId="0" borderId="11" xfId="231" applyFont="1" applyBorder="1" applyAlignment="1">
      <alignment horizontal="center" vertical="center"/>
    </xf>
    <xf numFmtId="0" fontId="95" fillId="72" borderId="11" xfId="0" applyFont="1" applyFill="1" applyBorder="1" applyAlignment="1">
      <alignment horizontal="center" vertical="top" wrapText="1"/>
    </xf>
    <xf numFmtId="0" fontId="0" fillId="0" borderId="11" xfId="0" applyBorder="1" applyAlignment="1">
      <alignment horizontal="center" vertical="center"/>
    </xf>
    <xf numFmtId="0" fontId="3" fillId="0" borderId="11" xfId="231" applyFont="1" applyBorder="1" applyAlignment="1">
      <alignment horizontal="center" vertical="center"/>
    </xf>
    <xf numFmtId="1" fontId="19" fillId="0" borderId="11" xfId="231" applyNumberFormat="1" applyFont="1" applyBorder="1" applyAlignment="1">
      <alignment horizontal="center" vertical="center" wrapText="1"/>
    </xf>
    <xf numFmtId="14" fontId="19" fillId="74" borderId="11" xfId="231" applyNumberFormat="1" applyFont="1" applyFill="1" applyBorder="1" applyAlignment="1">
      <alignment horizontal="center" vertical="top" wrapText="1"/>
    </xf>
    <xf numFmtId="0" fontId="2" fillId="0" borderId="11" xfId="231" applyBorder="1" applyAlignment="1">
      <alignment horizontal="center" vertical="center"/>
    </xf>
    <xf numFmtId="0" fontId="2" fillId="0" borderId="0" xfId="231"/>
    <xf numFmtId="0" fontId="22" fillId="0" borderId="0" xfId="231" applyFont="1" applyAlignment="1">
      <alignment horizontal="center" vertical="top" wrapText="1"/>
    </xf>
    <xf numFmtId="0" fontId="104" fillId="0" borderId="0" xfId="147" applyFont="1"/>
    <xf numFmtId="0" fontId="3" fillId="0" borderId="11" xfId="0" applyFont="1" applyBorder="1" applyAlignment="1">
      <alignment horizontal="right" vertical="center" wrapText="1"/>
    </xf>
    <xf numFmtId="0" fontId="3" fillId="0" borderId="0" xfId="0" applyFont="1" applyAlignment="1">
      <alignment horizontal="right" vertical="center" wrapText="1"/>
    </xf>
    <xf numFmtId="0" fontId="19" fillId="0" borderId="11" xfId="0" quotePrefix="1" applyFont="1" applyBorder="1" applyAlignment="1">
      <alignment vertical="center" wrapText="1"/>
    </xf>
    <xf numFmtId="0" fontId="3" fillId="61" borderId="11" xfId="0" applyFont="1" applyFill="1" applyBorder="1" applyAlignment="1">
      <alignment horizontal="left" vertical="center" wrapText="1"/>
    </xf>
    <xf numFmtId="0" fontId="97" fillId="0" borderId="0" xfId="0" applyFont="1" applyAlignment="1">
      <alignment horizontal="left" indent="20"/>
    </xf>
    <xf numFmtId="0" fontId="104" fillId="0" borderId="0" xfId="147" applyFont="1" applyAlignment="1">
      <alignment horizontal="left" indent="20"/>
    </xf>
    <xf numFmtId="0" fontId="95" fillId="61" borderId="0" xfId="0" applyFont="1" applyFill="1" applyAlignment="1">
      <alignment horizontal="left" vertical="top"/>
    </xf>
    <xf numFmtId="0" fontId="98" fillId="0" borderId="0" xfId="0" applyFont="1" applyProtection="1">
      <protection locked="0"/>
    </xf>
    <xf numFmtId="0" fontId="41" fillId="0" borderId="0" xfId="0" applyFont="1"/>
    <xf numFmtId="0" fontId="22" fillId="0" borderId="0" xfId="0" applyFont="1" applyAlignment="1">
      <alignment wrapText="1"/>
    </xf>
    <xf numFmtId="0" fontId="24" fillId="0" borderId="0" xfId="0" applyFont="1"/>
    <xf numFmtId="0" fontId="43" fillId="0" borderId="0" xfId="0" applyFont="1"/>
    <xf numFmtId="0" fontId="4" fillId="0" borderId="0" xfId="0" applyFont="1"/>
    <xf numFmtId="0" fontId="22" fillId="0" borderId="0" xfId="0" applyFont="1"/>
    <xf numFmtId="0" fontId="46" fillId="0" borderId="0" xfId="0" applyFont="1"/>
    <xf numFmtId="0" fontId="47" fillId="0" borderId="0" xfId="0" applyFont="1"/>
    <xf numFmtId="0" fontId="47" fillId="23" borderId="0" xfId="0" applyFont="1" applyFill="1"/>
    <xf numFmtId="0" fontId="48" fillId="0" borderId="0" xfId="0" applyFont="1"/>
    <xf numFmtId="0" fontId="41" fillId="0" borderId="0" xfId="0" applyFont="1" applyAlignment="1">
      <alignment horizontal="center" vertical="center"/>
    </xf>
    <xf numFmtId="0" fontId="19" fillId="0" borderId="39" xfId="0" applyFont="1" applyBorder="1" applyAlignment="1">
      <alignment textRotation="90" wrapText="1"/>
    </xf>
    <xf numFmtId="0" fontId="41" fillId="0" borderId="40" xfId="0" applyFont="1" applyBorder="1"/>
    <xf numFmtId="0" fontId="19" fillId="27" borderId="41" xfId="0" applyFont="1" applyFill="1" applyBorder="1" applyAlignment="1">
      <alignment horizontal="center" vertical="top" wrapText="1"/>
    </xf>
    <xf numFmtId="0" fontId="19" fillId="27" borderId="42" xfId="0" applyFont="1" applyFill="1" applyBorder="1" applyAlignment="1">
      <alignment horizontal="center" wrapText="1"/>
    </xf>
    <xf numFmtId="0" fontId="19" fillId="0" borderId="43"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27" borderId="32" xfId="0" applyFont="1" applyFill="1" applyBorder="1" applyAlignment="1">
      <alignment horizontal="center" vertical="top" wrapText="1"/>
    </xf>
    <xf numFmtId="0" fontId="19" fillId="0" borderId="13" xfId="0" applyFont="1" applyBorder="1" applyAlignment="1">
      <alignment horizontal="center" vertical="center" wrapText="1"/>
    </xf>
    <xf numFmtId="0" fontId="19" fillId="27" borderId="10" xfId="0" applyFont="1" applyFill="1" applyBorder="1" applyAlignment="1">
      <alignment horizontal="center"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19" fillId="27" borderId="46" xfId="0" applyFont="1" applyFill="1" applyBorder="1" applyAlignment="1">
      <alignment horizontal="center" wrapText="1"/>
    </xf>
    <xf numFmtId="0" fontId="19" fillId="28" borderId="37" xfId="0" applyFont="1" applyFill="1" applyBorder="1" applyAlignment="1">
      <alignment horizontal="center" textRotation="90" wrapText="1"/>
    </xf>
    <xf numFmtId="0" fontId="27" fillId="0" borderId="47" xfId="0" applyFont="1" applyBorder="1" applyAlignment="1">
      <alignment horizontal="center" vertical="center" wrapText="1"/>
    </xf>
    <xf numFmtId="0" fontId="19" fillId="0" borderId="13" xfId="0" applyFont="1" applyBorder="1" applyAlignment="1">
      <alignment horizontal="center" vertical="center"/>
    </xf>
    <xf numFmtId="1" fontId="3" fillId="75" borderId="37" xfId="0" applyNumberFormat="1" applyFont="1" applyFill="1" applyBorder="1" applyAlignment="1" applyProtection="1">
      <alignment horizontal="center" vertical="center"/>
      <protection locked="0"/>
    </xf>
    <xf numFmtId="164" fontId="19" fillId="0" borderId="48" xfId="189" applyNumberFormat="1" applyFont="1" applyFill="1" applyBorder="1" applyAlignment="1" applyProtection="1">
      <alignment horizontal="center" vertical="center"/>
    </xf>
    <xf numFmtId="164" fontId="19" fillId="0" borderId="13" xfId="189" applyNumberFormat="1" applyFont="1" applyFill="1" applyBorder="1" applyAlignment="1" applyProtection="1">
      <alignment horizontal="center" vertical="center"/>
    </xf>
    <xf numFmtId="1" fontId="19" fillId="27" borderId="10" xfId="0" applyNumberFormat="1" applyFont="1" applyFill="1" applyBorder="1" applyAlignment="1">
      <alignment horizontal="center" wrapText="1"/>
    </xf>
    <xf numFmtId="0" fontId="27" fillId="0" borderId="49" xfId="0" applyFont="1" applyBorder="1" applyAlignment="1">
      <alignment horizontal="center" vertical="center" wrapText="1"/>
    </xf>
    <xf numFmtId="0" fontId="41" fillId="0" borderId="0" xfId="0" applyFont="1" applyAlignment="1">
      <alignment horizontal="center" vertical="center" wrapText="1"/>
    </xf>
    <xf numFmtId="0" fontId="27" fillId="0" borderId="50" xfId="0" applyFont="1" applyBorder="1" applyAlignment="1">
      <alignment horizontal="center" vertical="center" wrapText="1"/>
    </xf>
    <xf numFmtId="0" fontId="19" fillId="0" borderId="24" xfId="0" applyFont="1" applyBorder="1" applyAlignment="1">
      <alignment horizontal="center" vertical="center"/>
    </xf>
    <xf numFmtId="1" fontId="3" fillId="75" borderId="23" xfId="0" applyNumberFormat="1" applyFont="1" applyFill="1" applyBorder="1" applyAlignment="1" applyProtection="1">
      <alignment horizontal="center" vertical="center"/>
      <protection locked="0"/>
    </xf>
    <xf numFmtId="0" fontId="27" fillId="0" borderId="52" xfId="0" applyFont="1" applyBorder="1" applyAlignment="1">
      <alignment horizontal="center" vertical="center" wrapText="1"/>
    </xf>
    <xf numFmtId="0" fontId="19" fillId="0" borderId="54" xfId="0" applyFont="1" applyBorder="1" applyAlignment="1">
      <alignment horizontal="center" vertical="center"/>
    </xf>
    <xf numFmtId="1" fontId="3" fillId="75" borderId="54" xfId="0" applyNumberFormat="1" applyFont="1" applyFill="1" applyBorder="1" applyAlignment="1" applyProtection="1">
      <alignment horizontal="center" vertical="center"/>
      <protection locked="0"/>
    </xf>
    <xf numFmtId="0" fontId="19" fillId="27" borderId="54" xfId="0" applyFont="1" applyFill="1" applyBorder="1" applyAlignment="1">
      <alignment horizontal="center" vertical="top" wrapText="1"/>
    </xf>
    <xf numFmtId="0" fontId="19" fillId="27" borderId="54" xfId="0" applyFont="1" applyFill="1" applyBorder="1" applyAlignment="1">
      <alignment horizontal="center" wrapText="1"/>
    </xf>
    <xf numFmtId="49" fontId="41" fillId="0" borderId="0" xfId="0" applyNumberFormat="1" applyFont="1" applyAlignment="1">
      <alignment horizontal="center" vertical="center"/>
    </xf>
    <xf numFmtId="164" fontId="3" fillId="0" borderId="11" xfId="189" applyNumberFormat="1" applyFont="1" applyFill="1" applyBorder="1" applyAlignment="1" applyProtection="1">
      <alignment horizontal="center" vertical="center"/>
    </xf>
    <xf numFmtId="0" fontId="49" fillId="0" borderId="0" xfId="0" applyFont="1" applyAlignment="1">
      <alignment vertical="center"/>
    </xf>
    <xf numFmtId="0" fontId="3" fillId="0" borderId="0" xfId="0" applyFont="1" applyAlignment="1">
      <alignment vertical="center"/>
    </xf>
    <xf numFmtId="165" fontId="43" fillId="0" borderId="0" xfId="0" applyNumberFormat="1" applyFont="1"/>
    <xf numFmtId="164" fontId="43" fillId="0" borderId="0" xfId="189" applyNumberFormat="1" applyFont="1" applyProtection="1"/>
    <xf numFmtId="10" fontId="43" fillId="0" borderId="0" xfId="189" applyNumberFormat="1" applyFont="1" applyProtection="1"/>
    <xf numFmtId="9" fontId="43" fillId="0" borderId="0" xfId="0" applyNumberFormat="1" applyFont="1"/>
    <xf numFmtId="0" fontId="18" fillId="0" borderId="11" xfId="0" applyFont="1" applyBorder="1" applyAlignment="1">
      <alignment horizontal="left" vertical="top" wrapText="1"/>
    </xf>
    <xf numFmtId="0" fontId="19" fillId="0" borderId="11" xfId="0" applyFont="1" applyBorder="1" applyAlignment="1">
      <alignment wrapText="1"/>
    </xf>
    <xf numFmtId="0" fontId="98" fillId="61" borderId="11" xfId="0" applyFont="1" applyFill="1" applyBorder="1" applyAlignment="1">
      <alignment wrapText="1"/>
    </xf>
    <xf numFmtId="0" fontId="0" fillId="61" borderId="0" xfId="0" applyFill="1" applyProtection="1">
      <protection locked="0"/>
    </xf>
    <xf numFmtId="0" fontId="3" fillId="23" borderId="0" xfId="0" applyFont="1" applyFill="1" applyAlignment="1">
      <alignment horizontal="right" vertical="center"/>
    </xf>
    <xf numFmtId="0" fontId="3" fillId="23" borderId="0" xfId="0" applyFont="1" applyFill="1"/>
    <xf numFmtId="0" fontId="3" fillId="0" borderId="0" xfId="0" applyFont="1" applyAlignment="1">
      <alignment horizontal="right" vertical="center"/>
    </xf>
    <xf numFmtId="0" fontId="6" fillId="0" borderId="0" xfId="0" applyFont="1" applyAlignment="1">
      <alignment vertical="center"/>
    </xf>
    <xf numFmtId="0" fontId="3" fillId="0" borderId="22" xfId="0" applyFont="1" applyBorder="1" applyAlignment="1">
      <alignment vertical="center"/>
    </xf>
    <xf numFmtId="0" fontId="7" fillId="0" borderId="22" xfId="0" applyFont="1" applyBorder="1" applyAlignment="1">
      <alignment vertical="center"/>
    </xf>
    <xf numFmtId="0" fontId="42" fillId="0" borderId="0" xfId="232" applyFont="1" applyAlignment="1">
      <alignment vertical="center"/>
    </xf>
    <xf numFmtId="0" fontId="25" fillId="0" borderId="0" xfId="232" applyFont="1"/>
    <xf numFmtId="0" fontId="22" fillId="0" borderId="0" xfId="232" applyAlignment="1">
      <alignment horizontal="left"/>
    </xf>
    <xf numFmtId="0" fontId="42" fillId="0" borderId="0" xfId="232" applyFont="1"/>
    <xf numFmtId="0" fontId="25" fillId="0" borderId="0" xfId="232" applyFont="1" applyAlignment="1">
      <alignment horizontal="left"/>
    </xf>
    <xf numFmtId="10" fontId="3" fillId="76" borderId="37" xfId="189" applyNumberFormat="1" applyFont="1" applyFill="1" applyBorder="1" applyAlignment="1" applyProtection="1">
      <alignment horizontal="center" vertical="center"/>
      <protection locked="0"/>
    </xf>
    <xf numFmtId="10" fontId="3" fillId="76" borderId="45" xfId="189" applyNumberFormat="1" applyFont="1" applyFill="1" applyBorder="1" applyAlignment="1" applyProtection="1">
      <alignment horizontal="center" vertical="center"/>
      <protection locked="0"/>
    </xf>
    <xf numFmtId="0" fontId="26" fillId="0" borderId="0" xfId="232" applyFont="1" applyAlignment="1">
      <alignment horizontal="left"/>
    </xf>
    <xf numFmtId="0" fontId="22" fillId="0" borderId="0" xfId="232"/>
    <xf numFmtId="164" fontId="22" fillId="0" borderId="0" xfId="232" applyNumberFormat="1"/>
    <xf numFmtId="164" fontId="19" fillId="0" borderId="0" xfId="187" applyNumberFormat="1" applyFont="1" applyFill="1" applyBorder="1" applyAlignment="1" applyProtection="1">
      <alignment horizontal="center" vertical="center"/>
    </xf>
    <xf numFmtId="1" fontId="0" fillId="0" borderId="0" xfId="0" applyNumberFormat="1"/>
    <xf numFmtId="0" fontId="95" fillId="0" borderId="33" xfId="0" applyFont="1" applyBorder="1"/>
    <xf numFmtId="14" fontId="19" fillId="0" borderId="0" xfId="0" applyNumberFormat="1" applyFont="1" applyAlignment="1">
      <alignment horizontal="center" vertical="center" wrapText="1"/>
    </xf>
    <xf numFmtId="165" fontId="106" fillId="0" borderId="0" xfId="0" applyNumberFormat="1" applyFont="1" applyAlignment="1">
      <alignment horizontal="center" vertical="center"/>
    </xf>
    <xf numFmtId="165" fontId="106" fillId="0" borderId="0" xfId="0" applyNumberFormat="1" applyFont="1" applyAlignment="1">
      <alignment horizontal="center" vertical="center" wrapText="1"/>
    </xf>
    <xf numFmtId="164" fontId="19" fillId="0" borderId="18" xfId="0" applyNumberFormat="1" applyFont="1" applyBorder="1" applyAlignment="1">
      <alignment horizontal="center" vertical="center" wrapText="1"/>
    </xf>
    <xf numFmtId="0" fontId="19" fillId="77" borderId="11" xfId="0" applyFont="1" applyFill="1" applyBorder="1" applyAlignment="1">
      <alignment vertical="top"/>
    </xf>
    <xf numFmtId="0" fontId="19" fillId="77" borderId="11" xfId="0" applyFont="1" applyFill="1" applyBorder="1" applyAlignment="1">
      <alignment horizontal="center" vertical="top"/>
    </xf>
    <xf numFmtId="0" fontId="17" fillId="0" borderId="10" xfId="0" applyFont="1" applyBorder="1" applyAlignment="1">
      <alignment horizontal="center" vertical="top" wrapText="1"/>
    </xf>
    <xf numFmtId="0" fontId="19" fillId="0" borderId="10" xfId="231" applyFont="1" applyBorder="1" applyAlignment="1">
      <alignment horizontal="center" vertical="center" wrapText="1"/>
    </xf>
    <xf numFmtId="1" fontId="19" fillId="0" borderId="10" xfId="231" applyNumberFormat="1" applyFont="1" applyBorder="1" applyAlignment="1">
      <alignment horizontal="center" vertical="center" wrapText="1"/>
    </xf>
    <xf numFmtId="0" fontId="3" fillId="0" borderId="10" xfId="231" applyFont="1" applyBorder="1" applyAlignment="1">
      <alignment horizontal="center" vertical="center"/>
    </xf>
    <xf numFmtId="0" fontId="19" fillId="0" borderId="0" xfId="231" applyFont="1" applyAlignment="1">
      <alignment horizontal="center" vertical="center" wrapText="1"/>
    </xf>
    <xf numFmtId="49" fontId="92" fillId="0" borderId="11" xfId="0" applyNumberFormat="1" applyFont="1" applyBorder="1" applyAlignment="1">
      <alignment vertical="top"/>
    </xf>
    <xf numFmtId="0" fontId="79" fillId="0" borderId="0" xfId="0" applyFont="1" applyAlignment="1" applyProtection="1">
      <alignment horizontal="left"/>
      <protection locked="0"/>
    </xf>
    <xf numFmtId="165" fontId="0" fillId="0" borderId="0" xfId="0" applyNumberFormat="1"/>
    <xf numFmtId="165" fontId="0" fillId="0" borderId="0" xfId="0" applyNumberFormat="1" applyAlignment="1">
      <alignment vertical="top"/>
    </xf>
    <xf numFmtId="0" fontId="79" fillId="0" borderId="0" xfId="0" applyFont="1" applyProtection="1">
      <protection locked="0"/>
    </xf>
    <xf numFmtId="0" fontId="107" fillId="0" borderId="11" xfId="0" applyFont="1" applyBorder="1" applyAlignment="1">
      <alignment horizontal="center" vertical="top"/>
    </xf>
    <xf numFmtId="165" fontId="19" fillId="0" borderId="0" xfId="0" applyNumberFormat="1" applyFont="1" applyAlignment="1">
      <alignment vertical="top" wrapText="1"/>
    </xf>
    <xf numFmtId="164" fontId="19" fillId="0" borderId="10" xfId="0" applyNumberFormat="1" applyFont="1" applyBorder="1" applyAlignment="1">
      <alignment horizontal="center" vertical="center" wrapText="1"/>
    </xf>
    <xf numFmtId="0" fontId="96" fillId="0" borderId="11" xfId="0" applyFont="1" applyBorder="1" applyAlignment="1">
      <alignment horizontal="center"/>
    </xf>
    <xf numFmtId="14" fontId="95" fillId="0" borderId="11" xfId="0" applyNumberFormat="1" applyFont="1" applyBorder="1" applyAlignment="1">
      <alignment horizontal="center"/>
    </xf>
    <xf numFmtId="0" fontId="95" fillId="71" borderId="11" xfId="0" applyFont="1" applyFill="1" applyBorder="1" applyAlignment="1">
      <alignment horizontal="center"/>
    </xf>
    <xf numFmtId="0" fontId="95" fillId="0" borderId="11" xfId="0" applyFont="1" applyBorder="1" applyAlignment="1">
      <alignment horizontal="center"/>
    </xf>
    <xf numFmtId="0" fontId="95" fillId="0" borderId="11" xfId="0" applyFont="1" applyBorder="1" applyAlignment="1">
      <alignment horizontal="center" vertical="center"/>
    </xf>
    <xf numFmtId="164" fontId="95" fillId="0" borderId="11" xfId="0" applyNumberFormat="1" applyFont="1" applyBorder="1" applyAlignment="1">
      <alignment horizontal="center"/>
    </xf>
    <xf numFmtId="0" fontId="95" fillId="72" borderId="11" xfId="0" applyFont="1" applyFill="1" applyBorder="1" applyAlignment="1">
      <alignment horizontal="center"/>
    </xf>
    <xf numFmtId="0" fontId="95" fillId="70" borderId="11" xfId="0" applyFont="1" applyFill="1" applyBorder="1" applyAlignment="1">
      <alignment horizontal="center"/>
    </xf>
    <xf numFmtId="0" fontId="18" fillId="0" borderId="11" xfId="0" applyFont="1" applyBorder="1" applyAlignment="1">
      <alignment horizontal="center" vertical="top"/>
    </xf>
    <xf numFmtId="0" fontId="7" fillId="0" borderId="22" xfId="0" applyFont="1" applyBorder="1"/>
    <xf numFmtId="0" fontId="7" fillId="0" borderId="31" xfId="0" applyFont="1" applyBorder="1"/>
    <xf numFmtId="0" fontId="6" fillId="0" borderId="11" xfId="0" applyFont="1" applyBorder="1" applyAlignment="1">
      <alignment horizontal="center" vertical="center" wrapText="1"/>
    </xf>
    <xf numFmtId="0" fontId="3" fillId="0" borderId="17" xfId="0" applyFont="1" applyBorder="1"/>
    <xf numFmtId="0" fontId="3" fillId="0" borderId="29" xfId="0" applyFont="1" applyBorder="1" applyAlignment="1">
      <alignment vertical="center"/>
    </xf>
    <xf numFmtId="0" fontId="7" fillId="0" borderId="29" xfId="0" applyFont="1" applyBorder="1" applyAlignment="1">
      <alignment vertical="center"/>
    </xf>
    <xf numFmtId="0" fontId="7" fillId="0" borderId="29" xfId="0" applyFont="1" applyBorder="1"/>
    <xf numFmtId="0" fontId="7" fillId="0" borderId="30" xfId="0" applyFont="1" applyBorder="1"/>
    <xf numFmtId="0" fontId="3" fillId="0" borderId="30" xfId="0" applyFont="1" applyBorder="1"/>
    <xf numFmtId="0" fontId="3" fillId="0" borderId="29" xfId="0" applyFont="1" applyBorder="1" applyAlignment="1">
      <alignment horizontal="left" vertical="center"/>
    </xf>
    <xf numFmtId="0" fontId="98" fillId="0" borderId="0" xfId="0" applyFont="1" applyAlignment="1">
      <alignment horizontal="left"/>
    </xf>
    <xf numFmtId="0" fontId="0" fillId="0" borderId="58" xfId="0" applyBorder="1" applyAlignment="1">
      <alignment horizontal="center"/>
    </xf>
    <xf numFmtId="0" fontId="0" fillId="0" borderId="0" xfId="0" applyAlignment="1">
      <alignment horizontal="center"/>
    </xf>
    <xf numFmtId="164" fontId="19" fillId="64" borderId="45" xfId="187" applyNumberFormat="1" applyFont="1" applyFill="1" applyBorder="1" applyAlignment="1" applyProtection="1">
      <alignment horizontal="center" vertical="center"/>
    </xf>
    <xf numFmtId="164" fontId="19" fillId="28" borderId="37" xfId="187" applyNumberFormat="1" applyFont="1" applyFill="1" applyBorder="1" applyAlignment="1" applyProtection="1">
      <alignment horizontal="center" vertical="center"/>
    </xf>
    <xf numFmtId="164" fontId="19" fillId="28" borderId="45" xfId="187" applyNumberFormat="1" applyFont="1" applyFill="1" applyBorder="1" applyAlignment="1" applyProtection="1">
      <alignment horizontal="center" vertical="center"/>
    </xf>
    <xf numFmtId="0" fontId="95" fillId="0" borderId="22" xfId="0" applyFont="1" applyBorder="1" applyAlignment="1">
      <alignment vertical="top" wrapText="1"/>
    </xf>
    <xf numFmtId="49" fontId="19" fillId="0" borderId="11" xfId="0" applyNumberFormat="1" applyFont="1" applyBorder="1" applyAlignment="1">
      <alignment vertical="top" wrapText="1"/>
    </xf>
    <xf numFmtId="49" fontId="19" fillId="0" borderId="11" xfId="0" quotePrefix="1" applyNumberFormat="1" applyFont="1" applyBorder="1" applyAlignment="1">
      <alignment vertical="top" wrapText="1"/>
    </xf>
    <xf numFmtId="49" fontId="19" fillId="0" borderId="11" xfId="0" applyNumberFormat="1" applyFont="1" applyBorder="1" applyAlignment="1">
      <alignment vertical="top"/>
    </xf>
    <xf numFmtId="0" fontId="19" fillId="0" borderId="0" xfId="0" applyFont="1" applyAlignment="1">
      <alignment horizontal="center" vertical="center" wrapText="1"/>
    </xf>
    <xf numFmtId="0" fontId="19" fillId="78" borderId="11" xfId="0" applyFont="1" applyFill="1" applyBorder="1" applyAlignment="1">
      <alignment vertical="top"/>
    </xf>
    <xf numFmtId="0" fontId="19" fillId="78" borderId="11" xfId="0" applyFont="1" applyFill="1" applyBorder="1" applyAlignment="1">
      <alignment horizontal="center" vertical="top"/>
    </xf>
    <xf numFmtId="0" fontId="17" fillId="0" borderId="0" xfId="0" applyFont="1" applyAlignment="1">
      <alignment horizontal="center" vertical="top" wrapText="1"/>
    </xf>
    <xf numFmtId="0" fontId="108" fillId="0" borderId="11" xfId="0" applyFont="1" applyBorder="1" applyAlignment="1">
      <alignment horizontal="center"/>
    </xf>
    <xf numFmtId="14" fontId="109" fillId="0" borderId="11" xfId="0" applyNumberFormat="1" applyFont="1" applyBorder="1" applyAlignment="1">
      <alignment horizontal="center"/>
    </xf>
    <xf numFmtId="0" fontId="109" fillId="71" borderId="11" xfId="0" applyFont="1" applyFill="1" applyBorder="1" applyAlignment="1">
      <alignment horizontal="center"/>
    </xf>
    <xf numFmtId="0" fontId="109" fillId="0" borderId="11" xfId="0" applyFont="1" applyBorder="1" applyAlignment="1">
      <alignment horizontal="center"/>
    </xf>
    <xf numFmtId="164" fontId="109" fillId="0" borderId="11" xfId="0" applyNumberFormat="1" applyFont="1" applyBorder="1" applyAlignment="1">
      <alignment horizontal="center"/>
    </xf>
    <xf numFmtId="0" fontId="109" fillId="72" borderId="11" xfId="0" applyFont="1" applyFill="1" applyBorder="1" applyAlignment="1">
      <alignment horizontal="center"/>
    </xf>
    <xf numFmtId="165" fontId="0" fillId="0" borderId="0" xfId="0" applyNumberFormat="1" applyAlignment="1">
      <alignment horizontal="right"/>
    </xf>
    <xf numFmtId="0" fontId="73" fillId="0" borderId="0" xfId="0" applyFont="1" applyAlignment="1">
      <alignment horizontal="center" vertical="center"/>
    </xf>
    <xf numFmtId="0" fontId="19" fillId="0" borderId="11" xfId="0" applyFont="1" applyBorder="1" applyAlignment="1">
      <alignment horizontal="center" vertical="top"/>
    </xf>
    <xf numFmtId="14" fontId="19" fillId="0" borderId="11" xfId="0" applyNumberFormat="1" applyFont="1" applyBorder="1" applyAlignment="1">
      <alignment horizontal="left" vertical="top" wrapText="1"/>
    </xf>
    <xf numFmtId="14" fontId="22" fillId="0" borderId="0" xfId="0" applyNumberFormat="1" applyFont="1" applyAlignment="1">
      <alignment horizontal="center" vertical="top" wrapText="1"/>
    </xf>
    <xf numFmtId="0" fontId="19" fillId="0" borderId="0" xfId="0" applyFont="1" applyAlignment="1">
      <alignment horizontal="left" vertical="top"/>
    </xf>
    <xf numFmtId="14" fontId="19" fillId="71" borderId="11" xfId="0" applyNumberFormat="1" applyFont="1" applyFill="1" applyBorder="1" applyAlignment="1">
      <alignment horizontal="center" vertical="center" wrapText="1"/>
    </xf>
    <xf numFmtId="0" fontId="19" fillId="61" borderId="11" xfId="0" applyFont="1" applyFill="1" applyBorder="1" applyAlignment="1">
      <alignment horizontal="center" vertical="center" wrapText="1"/>
    </xf>
    <xf numFmtId="16" fontId="95" fillId="79" borderId="17" xfId="0" applyNumberFormat="1" applyFont="1" applyFill="1" applyBorder="1" applyAlignment="1">
      <alignment horizontal="center" vertical="center"/>
    </xf>
    <xf numFmtId="16" fontId="95" fillId="72" borderId="17" xfId="0" applyNumberFormat="1" applyFont="1" applyFill="1" applyBorder="1" applyAlignment="1">
      <alignment horizontal="center" vertical="center"/>
    </xf>
    <xf numFmtId="16" fontId="95" fillId="0" borderId="11" xfId="0" applyNumberFormat="1" applyFont="1" applyBorder="1" applyAlignment="1">
      <alignment horizontal="center" vertical="center"/>
    </xf>
    <xf numFmtId="0" fontId="19" fillId="64" borderId="11" xfId="0" applyFont="1" applyFill="1" applyBorder="1" applyAlignment="1">
      <alignment horizontal="center" vertical="center" wrapText="1"/>
    </xf>
    <xf numFmtId="16" fontId="95" fillId="72" borderId="11" xfId="0" applyNumberFormat="1" applyFont="1" applyFill="1" applyBorder="1" applyAlignment="1">
      <alignment horizontal="center" vertical="center"/>
    </xf>
    <xf numFmtId="14" fontId="19" fillId="71" borderId="17" xfId="0" applyNumberFormat="1" applyFont="1" applyFill="1" applyBorder="1" applyAlignment="1">
      <alignment horizontal="center" vertical="center" wrapText="1"/>
    </xf>
    <xf numFmtId="0" fontId="17" fillId="0" borderId="11" xfId="0" applyFont="1" applyBorder="1" applyAlignment="1">
      <alignment horizontal="center" vertical="top" wrapText="1"/>
    </xf>
    <xf numFmtId="16" fontId="95" fillId="79" borderId="11" xfId="0" applyNumberFormat="1" applyFont="1" applyFill="1" applyBorder="1" applyAlignment="1">
      <alignment horizontal="center" vertical="center"/>
    </xf>
    <xf numFmtId="0" fontId="19" fillId="0" borderId="11" xfId="0" applyFont="1" applyBorder="1" applyAlignment="1">
      <alignment horizontal="left" vertical="top"/>
    </xf>
    <xf numFmtId="0" fontId="19" fillId="0" borderId="10" xfId="0" applyFont="1" applyBorder="1" applyAlignment="1">
      <alignment horizontal="center" vertical="center" wrapText="1"/>
    </xf>
    <xf numFmtId="0" fontId="0" fillId="61" borderId="0" xfId="0" applyFill="1"/>
    <xf numFmtId="0" fontId="3" fillId="0" borderId="0" xfId="0" applyFont="1" applyAlignment="1">
      <alignment horizontal="left" indent="70"/>
    </xf>
    <xf numFmtId="0" fontId="95" fillId="0" borderId="0" xfId="0" applyFont="1" applyAlignment="1">
      <alignment horizontal="left" indent="70"/>
    </xf>
    <xf numFmtId="0" fontId="98" fillId="0" borderId="0" xfId="0" applyFont="1" applyAlignment="1">
      <alignment horizontal="left" indent="70"/>
    </xf>
    <xf numFmtId="0" fontId="92" fillId="61" borderId="11" xfId="0" applyFont="1" applyFill="1" applyBorder="1" applyAlignment="1">
      <alignment vertical="center" wrapText="1"/>
    </xf>
    <xf numFmtId="0" fontId="89" fillId="61" borderId="11" xfId="0" applyFont="1" applyFill="1" applyBorder="1" applyAlignment="1">
      <alignment vertical="center" wrapText="1"/>
    </xf>
    <xf numFmtId="0" fontId="110" fillId="61" borderId="11" xfId="0" applyFont="1" applyFill="1" applyBorder="1" applyAlignment="1">
      <alignment vertical="center" wrapText="1"/>
    </xf>
    <xf numFmtId="49" fontId="89" fillId="61" borderId="11" xfId="0" applyNumberFormat="1" applyFont="1" applyFill="1" applyBorder="1" applyAlignment="1">
      <alignment vertical="center" wrapText="1"/>
    </xf>
    <xf numFmtId="0" fontId="22" fillId="61" borderId="11" xfId="0" applyFont="1" applyFill="1" applyBorder="1" applyAlignment="1">
      <alignment vertical="center" wrapText="1"/>
    </xf>
    <xf numFmtId="0" fontId="111" fillId="61" borderId="11" xfId="0" applyFont="1" applyFill="1" applyBorder="1" applyAlignment="1">
      <alignment vertical="center" wrapText="1"/>
    </xf>
    <xf numFmtId="0" fontId="104" fillId="0" borderId="0" xfId="147" applyFont="1" applyAlignment="1">
      <alignment horizontal="left" indent="70"/>
    </xf>
    <xf numFmtId="0" fontId="104" fillId="0" borderId="0" xfId="147" applyFont="1" applyAlignment="1" applyProtection="1">
      <alignment horizontal="left" indent="70"/>
      <protection locked="0"/>
    </xf>
    <xf numFmtId="0" fontId="0" fillId="0" borderId="10" xfId="0" applyBorder="1" applyAlignment="1">
      <alignment vertical="center"/>
    </xf>
    <xf numFmtId="0" fontId="97" fillId="65" borderId="0" xfId="0" applyFont="1" applyFill="1" applyAlignment="1">
      <alignment vertical="top"/>
    </xf>
    <xf numFmtId="0" fontId="19" fillId="0" borderId="18" xfId="0" applyFont="1" applyBorder="1" applyAlignment="1">
      <alignment horizontal="center" vertical="center" wrapText="1"/>
    </xf>
    <xf numFmtId="0" fontId="19" fillId="61" borderId="18" xfId="0" applyFont="1" applyFill="1" applyBorder="1" applyAlignment="1">
      <alignment horizontal="center" vertical="center" wrapText="1"/>
    </xf>
    <xf numFmtId="0" fontId="92" fillId="0" borderId="11" xfId="0" applyFont="1" applyBorder="1" applyAlignment="1">
      <alignment horizontal="center" vertical="top"/>
    </xf>
    <xf numFmtId="0" fontId="95" fillId="0" borderId="32" xfId="0" applyFont="1" applyBorder="1"/>
    <xf numFmtId="0" fontId="0" fillId="0" borderId="19" xfId="0" applyBorder="1"/>
    <xf numFmtId="0" fontId="0" fillId="0" borderId="46" xfId="0" applyBorder="1"/>
    <xf numFmtId="0" fontId="0" fillId="0" borderId="61" xfId="0" applyBorder="1"/>
    <xf numFmtId="0" fontId="0" fillId="0" borderId="20" xfId="0" applyBorder="1" applyAlignment="1">
      <alignment horizontal="left" vertical="top"/>
    </xf>
    <xf numFmtId="0" fontId="0" fillId="0" borderId="22" xfId="0" applyBorder="1" applyAlignment="1">
      <alignment horizontal="left" vertical="top"/>
    </xf>
    <xf numFmtId="0" fontId="0" fillId="0" borderId="22" xfId="0" applyBorder="1"/>
    <xf numFmtId="0" fontId="0" fillId="0" borderId="31" xfId="0" applyBorder="1"/>
    <xf numFmtId="0" fontId="0" fillId="0" borderId="18" xfId="0" applyBorder="1"/>
    <xf numFmtId="0" fontId="0" fillId="0" borderId="20" xfId="0" applyBorder="1"/>
    <xf numFmtId="0" fontId="0" fillId="0" borderId="62" xfId="0" applyBorder="1"/>
    <xf numFmtId="0" fontId="0" fillId="0" borderId="63" xfId="0" applyBorder="1"/>
    <xf numFmtId="165" fontId="0" fillId="0" borderId="22" xfId="0" applyNumberFormat="1" applyBorder="1" applyAlignment="1">
      <alignment horizontal="right"/>
    </xf>
    <xf numFmtId="165" fontId="0" fillId="0" borderId="20" xfId="0" applyNumberFormat="1" applyBorder="1" applyAlignment="1">
      <alignment horizontal="right"/>
    </xf>
    <xf numFmtId="0" fontId="79" fillId="0" borderId="0" xfId="0" applyFont="1"/>
    <xf numFmtId="0" fontId="79" fillId="0" borderId="0" xfId="0" applyFont="1" applyAlignment="1">
      <alignment horizontal="left"/>
    </xf>
    <xf numFmtId="0" fontId="0" fillId="0" borderId="55" xfId="0" applyBorder="1"/>
    <xf numFmtId="0" fontId="0" fillId="0" borderId="10" xfId="0" applyBorder="1" applyAlignment="1">
      <alignment horizontal="left" vertical="top"/>
    </xf>
    <xf numFmtId="0" fontId="0" fillId="0" borderId="32" xfId="0" applyBorder="1"/>
    <xf numFmtId="0" fontId="0" fillId="0" borderId="10" xfId="0" applyBorder="1"/>
    <xf numFmtId="0" fontId="0" fillId="0" borderId="33" xfId="0" applyBorder="1"/>
    <xf numFmtId="0" fontId="0" fillId="0" borderId="35" xfId="0" applyBorder="1"/>
    <xf numFmtId="0" fontId="0" fillId="0" borderId="64" xfId="0" applyBorder="1"/>
    <xf numFmtId="0" fontId="0" fillId="0" borderId="65" xfId="0" applyBorder="1"/>
    <xf numFmtId="0" fontId="0" fillId="0" borderId="33" xfId="0" applyBorder="1" applyAlignment="1">
      <alignment horizontal="left" vertical="top"/>
    </xf>
    <xf numFmtId="0" fontId="0" fillId="0" borderId="21" xfId="0" applyBorder="1" applyAlignment="1">
      <alignment horizontal="left" vertical="top"/>
    </xf>
    <xf numFmtId="1" fontId="0" fillId="0" borderId="32" xfId="0" applyNumberFormat="1" applyBorder="1"/>
    <xf numFmtId="1" fontId="113" fillId="0" borderId="10" xfId="0" applyNumberFormat="1" applyFont="1" applyBorder="1"/>
    <xf numFmtId="1" fontId="113" fillId="0" borderId="0" xfId="0" applyNumberFormat="1" applyFont="1"/>
    <xf numFmtId="1" fontId="0" fillId="0" borderId="0" xfId="0" applyNumberFormat="1" applyAlignment="1">
      <alignment horizontal="center"/>
    </xf>
    <xf numFmtId="0" fontId="112" fillId="0" borderId="0" xfId="0" applyFont="1"/>
    <xf numFmtId="164" fontId="19" fillId="0" borderId="20" xfId="0" applyNumberFormat="1" applyFont="1" applyBorder="1" applyAlignment="1">
      <alignment horizontal="center" vertical="center" wrapText="1"/>
    </xf>
    <xf numFmtId="164" fontId="19" fillId="0" borderId="101" xfId="0" applyNumberFormat="1" applyFont="1" applyBorder="1" applyAlignment="1">
      <alignment horizontal="center" vertical="center" wrapText="1"/>
    </xf>
    <xf numFmtId="14" fontId="0" fillId="0" borderId="0" xfId="0" applyNumberFormat="1"/>
    <xf numFmtId="49" fontId="19" fillId="61" borderId="11" xfId="0" applyNumberFormat="1" applyFont="1" applyFill="1" applyBorder="1" applyAlignment="1">
      <alignment vertical="top" wrapText="1"/>
    </xf>
    <xf numFmtId="0" fontId="96" fillId="61" borderId="11" xfId="0" applyFont="1" applyFill="1" applyBorder="1" applyAlignment="1">
      <alignment horizontal="center" vertical="top" wrapText="1"/>
    </xf>
    <xf numFmtId="0" fontId="95" fillId="61" borderId="11" xfId="0" applyFont="1" applyFill="1" applyBorder="1" applyAlignment="1">
      <alignment horizontal="center" vertical="top" wrapText="1"/>
    </xf>
    <xf numFmtId="49" fontId="19" fillId="61" borderId="11" xfId="0" quotePrefix="1" applyNumberFormat="1" applyFont="1" applyFill="1" applyBorder="1" applyAlignment="1">
      <alignment vertical="top" wrapText="1"/>
    </xf>
    <xf numFmtId="49" fontId="19" fillId="61" borderId="11" xfId="0" applyNumberFormat="1" applyFont="1" applyFill="1" applyBorder="1" applyAlignment="1">
      <alignment vertical="top"/>
    </xf>
    <xf numFmtId="0" fontId="95" fillId="61" borderId="11" xfId="0" applyFont="1" applyFill="1" applyBorder="1" applyAlignment="1">
      <alignment horizontal="center" vertical="top"/>
    </xf>
    <xf numFmtId="0" fontId="96" fillId="61" borderId="11" xfId="0" applyFont="1" applyFill="1" applyBorder="1" applyAlignment="1">
      <alignment horizontal="center" vertical="top"/>
    </xf>
    <xf numFmtId="0" fontId="36" fillId="61" borderId="11" xfId="0" applyFont="1" applyFill="1" applyBorder="1" applyAlignment="1">
      <alignment vertical="center" wrapText="1"/>
    </xf>
    <xf numFmtId="0" fontId="19" fillId="80" borderId="11" xfId="0" applyFont="1" applyFill="1" applyBorder="1" applyAlignment="1">
      <alignment horizontal="center" vertical="center" wrapText="1"/>
    </xf>
    <xf numFmtId="0" fontId="0" fillId="0" borderId="102" xfId="0" applyBorder="1" applyAlignment="1">
      <alignment horizontal="left" vertical="top"/>
    </xf>
    <xf numFmtId="0" fontId="0" fillId="0" borderId="103" xfId="0" applyBorder="1" applyAlignment="1">
      <alignment horizontal="left" vertical="top"/>
    </xf>
    <xf numFmtId="0" fontId="0" fillId="0" borderId="103" xfId="0" applyBorder="1"/>
    <xf numFmtId="0" fontId="0" fillId="0" borderId="104" xfId="0" applyBorder="1"/>
    <xf numFmtId="0" fontId="0" fillId="0" borderId="102" xfId="0" applyBorder="1"/>
    <xf numFmtId="0" fontId="89" fillId="61" borderId="11" xfId="0" applyFont="1" applyFill="1" applyBorder="1" applyAlignment="1">
      <alignment vertical="top" wrapText="1"/>
    </xf>
    <xf numFmtId="0" fontId="19" fillId="61" borderId="11" xfId="0" applyFont="1" applyFill="1" applyBorder="1" applyAlignment="1">
      <alignment vertical="center" wrapText="1"/>
    </xf>
    <xf numFmtId="0" fontId="19" fillId="61" borderId="11" xfId="0" applyFont="1" applyFill="1" applyBorder="1" applyAlignment="1">
      <alignment horizontal="left" vertical="center" wrapText="1"/>
    </xf>
    <xf numFmtId="0" fontId="19" fillId="62" borderId="11" xfId="0" applyFont="1" applyFill="1" applyBorder="1" applyAlignment="1">
      <alignment vertical="center"/>
    </xf>
    <xf numFmtId="0" fontId="98" fillId="0" borderId="0" xfId="0" applyFont="1" applyAlignment="1">
      <alignment vertical="center"/>
    </xf>
    <xf numFmtId="0" fontId="3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0" fontId="32" fillId="0" borderId="0" xfId="0" applyFont="1" applyAlignment="1">
      <alignment vertical="center"/>
    </xf>
    <xf numFmtId="0" fontId="9" fillId="0" borderId="0" xfId="0" applyFont="1" applyAlignment="1">
      <alignment vertical="center"/>
    </xf>
    <xf numFmtId="0" fontId="97" fillId="0" borderId="0" xfId="0" applyFont="1" applyAlignment="1">
      <alignment horizontal="left" vertical="center"/>
    </xf>
    <xf numFmtId="0" fontId="18" fillId="0" borderId="11" xfId="0" applyFont="1" applyBorder="1" applyAlignment="1">
      <alignment vertical="center"/>
    </xf>
    <xf numFmtId="0" fontId="98" fillId="61" borderId="0" xfId="0" applyFont="1" applyFill="1" applyAlignment="1">
      <alignment vertical="center"/>
    </xf>
    <xf numFmtId="0" fontId="19" fillId="61" borderId="0" xfId="0" applyFont="1" applyFill="1" applyAlignment="1">
      <alignment vertical="center"/>
    </xf>
    <xf numFmtId="14" fontId="19" fillId="61" borderId="11" xfId="0" applyNumberFormat="1" applyFont="1" applyFill="1" applyBorder="1" applyAlignment="1">
      <alignment horizontal="left" vertical="center"/>
    </xf>
    <xf numFmtId="14" fontId="19" fillId="61" borderId="0" xfId="0" applyNumberFormat="1" applyFont="1" applyFill="1" applyAlignment="1">
      <alignment horizontal="left" vertical="center"/>
    </xf>
    <xf numFmtId="0" fontId="35" fillId="61" borderId="0" xfId="0" applyFont="1" applyFill="1" applyAlignment="1">
      <alignment vertical="center"/>
    </xf>
    <xf numFmtId="0" fontId="35" fillId="0" borderId="0" xfId="0" applyFont="1" applyAlignment="1">
      <alignment vertical="center"/>
    </xf>
    <xf numFmtId="0" fontId="95" fillId="61" borderId="26" xfId="0" applyFont="1" applyFill="1" applyBorder="1" applyAlignment="1">
      <alignment vertical="center"/>
    </xf>
    <xf numFmtId="0" fontId="95" fillId="61" borderId="11" xfId="0" applyFont="1" applyFill="1" applyBorder="1" applyAlignment="1">
      <alignment vertical="center"/>
    </xf>
    <xf numFmtId="0" fontId="97" fillId="61" borderId="11" xfId="0" applyFont="1" applyFill="1" applyBorder="1" applyAlignment="1">
      <alignment vertical="center"/>
    </xf>
    <xf numFmtId="0" fontId="95" fillId="0" borderId="11" xfId="0" applyFont="1" applyBorder="1" applyAlignment="1">
      <alignment vertical="center"/>
    </xf>
    <xf numFmtId="0" fontId="97" fillId="0" borderId="11" xfId="0" applyFont="1" applyBorder="1" applyAlignment="1">
      <alignment vertical="center"/>
    </xf>
    <xf numFmtId="0" fontId="95" fillId="0" borderId="11" xfId="0" applyFont="1" applyBorder="1" applyAlignment="1">
      <alignment horizontal="left" vertical="center"/>
    </xf>
    <xf numFmtId="0" fontId="95" fillId="0" borderId="26" xfId="0" applyFont="1" applyBorder="1" applyAlignment="1">
      <alignment vertical="center"/>
    </xf>
    <xf numFmtId="0" fontId="95" fillId="0" borderId="18" xfId="0" applyFont="1" applyBorder="1" applyAlignment="1">
      <alignment vertical="center"/>
    </xf>
    <xf numFmtId="0" fontId="95" fillId="61" borderId="28" xfId="0" applyFont="1" applyFill="1" applyBorder="1" applyAlignment="1">
      <alignment vertical="center" wrapText="1"/>
    </xf>
    <xf numFmtId="0" fontId="95" fillId="0" borderId="26" xfId="0" applyFont="1" applyBorder="1" applyAlignment="1">
      <alignment horizontal="left" vertical="center"/>
    </xf>
    <xf numFmtId="0" fontId="95" fillId="61" borderId="34" xfId="0" applyFont="1" applyFill="1" applyBorder="1" applyAlignment="1">
      <alignment horizontal="left" vertical="center" wrapText="1"/>
    </xf>
    <xf numFmtId="0" fontId="95" fillId="61" borderId="27" xfId="0" applyFont="1" applyFill="1" applyBorder="1" applyAlignment="1">
      <alignment horizontal="left" vertical="center"/>
    </xf>
    <xf numFmtId="14" fontId="19" fillId="0" borderId="0" xfId="0" applyNumberFormat="1" applyFont="1" applyAlignment="1">
      <alignment horizontal="left" vertical="center"/>
    </xf>
    <xf numFmtId="0" fontId="19" fillId="64" borderId="11" xfId="0" applyFont="1" applyFill="1" applyBorder="1" applyAlignment="1">
      <alignment vertical="center"/>
    </xf>
    <xf numFmtId="0" fontId="95" fillId="61" borderId="0" xfId="0" applyFont="1" applyFill="1" applyAlignment="1">
      <alignment vertical="center"/>
    </xf>
    <xf numFmtId="0" fontId="35" fillId="0" borderId="11" xfId="0" applyFont="1" applyBorder="1" applyAlignment="1">
      <alignment vertical="center"/>
    </xf>
    <xf numFmtId="0" fontId="35" fillId="61" borderId="11" xfId="0" applyFont="1" applyFill="1" applyBorder="1" applyAlignment="1">
      <alignment vertical="center"/>
    </xf>
    <xf numFmtId="49" fontId="19" fillId="0" borderId="11" xfId="0" applyNumberFormat="1" applyFont="1" applyBorder="1" applyAlignment="1">
      <alignment vertical="center"/>
    </xf>
    <xf numFmtId="49" fontId="19" fillId="62" borderId="11" xfId="0" applyNumberFormat="1" applyFont="1" applyFill="1" applyBorder="1" applyAlignment="1">
      <alignment horizontal="left" vertical="center"/>
    </xf>
    <xf numFmtId="49" fontId="19" fillId="62" borderId="11" xfId="0" applyNumberFormat="1" applyFont="1" applyFill="1" applyBorder="1" applyAlignment="1">
      <alignment vertical="center"/>
    </xf>
    <xf numFmtId="0" fontId="19" fillId="62" borderId="11" xfId="0" applyFont="1" applyFill="1" applyBorder="1" applyAlignment="1">
      <alignment horizontal="left" vertical="center"/>
    </xf>
    <xf numFmtId="0" fontId="3" fillId="62"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3" borderId="11" xfId="0" applyFont="1" applyFill="1" applyBorder="1" applyAlignment="1">
      <alignment vertical="center"/>
    </xf>
    <xf numFmtId="49" fontId="19" fillId="63" borderId="11" xfId="0" applyNumberFormat="1" applyFont="1" applyFill="1" applyBorder="1" applyAlignment="1">
      <alignment horizontal="left" vertical="center"/>
    </xf>
    <xf numFmtId="49" fontId="19" fillId="63" borderId="11" xfId="0" applyNumberFormat="1" applyFont="1" applyFill="1" applyBorder="1" applyAlignment="1">
      <alignment vertical="center"/>
    </xf>
    <xf numFmtId="0" fontId="35" fillId="0" borderId="0" xfId="0" applyFont="1" applyAlignment="1">
      <alignment horizontal="center" vertical="center"/>
    </xf>
    <xf numFmtId="0" fontId="35" fillId="62" borderId="11" xfId="0" applyFont="1" applyFill="1" applyBorder="1" applyAlignment="1">
      <alignment vertical="center"/>
    </xf>
    <xf numFmtId="0" fontId="101" fillId="0" borderId="0" xfId="0" applyFont="1" applyAlignment="1">
      <alignment vertical="center"/>
    </xf>
    <xf numFmtId="0" fontId="3" fillId="0" borderId="0" xfId="0" applyFont="1" applyAlignment="1">
      <alignment horizontal="left" wrapText="1"/>
    </xf>
    <xf numFmtId="0" fontId="89" fillId="0" borderId="0" xfId="0" applyFont="1"/>
    <xf numFmtId="0" fontId="4" fillId="0" borderId="0" xfId="0" applyFont="1" applyAlignment="1">
      <alignment horizontal="left" wrapText="1"/>
    </xf>
    <xf numFmtId="0" fontId="5" fillId="0" borderId="0" xfId="0" applyFont="1" applyAlignment="1">
      <alignment horizontal="left" vertical="center"/>
    </xf>
    <xf numFmtId="0" fontId="123" fillId="0" borderId="0" xfId="0" applyFont="1"/>
    <xf numFmtId="0" fontId="98" fillId="0" borderId="0" xfId="0" applyFont="1" applyAlignment="1">
      <alignment horizontal="left" vertical="center"/>
    </xf>
    <xf numFmtId="0" fontId="0" fillId="0" borderId="0" xfId="0" applyAlignment="1">
      <alignment vertical="center"/>
    </xf>
    <xf numFmtId="0" fontId="96" fillId="0" borderId="11" xfId="0" applyFont="1" applyBorder="1" applyAlignment="1">
      <alignment vertical="center"/>
    </xf>
    <xf numFmtId="0" fontId="95" fillId="61" borderId="17" xfId="0" applyFont="1" applyFill="1" applyBorder="1" applyAlignment="1">
      <alignment vertical="center"/>
    </xf>
    <xf numFmtId="0" fontId="19" fillId="61" borderId="17" xfId="0" applyFont="1" applyFill="1" applyBorder="1" applyAlignment="1">
      <alignment vertical="center"/>
    </xf>
    <xf numFmtId="0" fontId="0" fillId="61" borderId="0" xfId="0" applyFill="1" applyAlignment="1">
      <alignment vertical="center"/>
    </xf>
    <xf numFmtId="0" fontId="3" fillId="0" borderId="11" xfId="0" applyFont="1" applyBorder="1" applyAlignment="1">
      <alignment horizontal="left" vertical="center" wrapText="1"/>
    </xf>
    <xf numFmtId="14" fontId="95" fillId="0" borderId="0" xfId="0" applyNumberFormat="1" applyFont="1" applyAlignment="1">
      <alignment horizontal="left" vertical="center"/>
    </xf>
    <xf numFmtId="0" fontId="95" fillId="64" borderId="11" xfId="0" applyFont="1" applyFill="1" applyBorder="1" applyAlignment="1">
      <alignment vertical="center"/>
    </xf>
    <xf numFmtId="0" fontId="19" fillId="63" borderId="0" xfId="0" applyFont="1" applyFill="1" applyAlignment="1">
      <alignment vertical="center"/>
    </xf>
    <xf numFmtId="0" fontId="95" fillId="62" borderId="11" xfId="0" applyFont="1" applyFill="1" applyBorder="1" applyAlignment="1">
      <alignment vertical="center"/>
    </xf>
    <xf numFmtId="0" fontId="95" fillId="63" borderId="11" xfId="0" applyFont="1" applyFill="1" applyBorder="1" applyAlignment="1">
      <alignment vertical="center"/>
    </xf>
    <xf numFmtId="49" fontId="95" fillId="63" borderId="11" xfId="0" applyNumberFormat="1" applyFont="1" applyFill="1" applyBorder="1" applyAlignment="1">
      <alignment horizontal="left" vertical="center"/>
    </xf>
    <xf numFmtId="0" fontId="97" fillId="63" borderId="11" xfId="0" applyFont="1" applyFill="1" applyBorder="1" applyAlignment="1">
      <alignment vertical="center"/>
    </xf>
    <xf numFmtId="0" fontId="96" fillId="0" borderId="0" xfId="0" applyFont="1"/>
    <xf numFmtId="0" fontId="109" fillId="0" borderId="0" xfId="0" applyFont="1"/>
    <xf numFmtId="165" fontId="95" fillId="0" borderId="22" xfId="0" applyNumberFormat="1" applyFont="1" applyBorder="1" applyAlignment="1">
      <alignment horizontal="right"/>
    </xf>
    <xf numFmtId="165" fontId="95" fillId="0" borderId="20" xfId="0" applyNumberFormat="1" applyFont="1" applyBorder="1" applyAlignment="1">
      <alignment horizontal="right"/>
    </xf>
    <xf numFmtId="1" fontId="95" fillId="0" borderId="0" xfId="0" applyNumberFormat="1" applyFont="1"/>
    <xf numFmtId="1" fontId="95" fillId="0" borderId="32" xfId="0" applyNumberFormat="1" applyFont="1" applyBorder="1"/>
    <xf numFmtId="1" fontId="95" fillId="0" borderId="10" xfId="0" applyNumberFormat="1" applyFont="1" applyBorder="1"/>
    <xf numFmtId="0" fontId="95" fillId="0" borderId="0" xfId="0" quotePrefix="1" applyFont="1" applyAlignment="1">
      <alignment horizontal="left" vertical="top"/>
    </xf>
    <xf numFmtId="0" fontId="89" fillId="61" borderId="0" xfId="0" applyFont="1" applyFill="1"/>
    <xf numFmtId="0" fontId="5" fillId="61" borderId="0" xfId="0" applyFont="1" applyFill="1" applyAlignment="1">
      <alignment horizontal="left" vertical="center"/>
    </xf>
    <xf numFmtId="1" fontId="95" fillId="0" borderId="0" xfId="0" applyNumberFormat="1" applyFont="1" applyAlignment="1">
      <alignment horizontal="center"/>
    </xf>
    <xf numFmtId="0" fontId="30" fillId="67" borderId="0" xfId="0" applyFont="1" applyFill="1" applyAlignment="1">
      <alignment horizontal="left" wrapText="1"/>
    </xf>
    <xf numFmtId="0" fontId="96" fillId="0" borderId="0" xfId="0" applyFont="1" applyAlignment="1" applyProtection="1">
      <alignment horizontal="left"/>
      <protection locked="0"/>
    </xf>
    <xf numFmtId="0" fontId="95" fillId="0" borderId="0" xfId="0" applyFont="1" applyProtection="1">
      <protection locked="0"/>
    </xf>
    <xf numFmtId="0" fontId="96" fillId="0" borderId="0" xfId="0" applyFont="1" applyProtection="1">
      <protection locked="0"/>
    </xf>
    <xf numFmtId="0" fontId="126" fillId="67" borderId="0" xfId="0" applyFont="1" applyFill="1" applyAlignment="1" applyProtection="1">
      <alignment horizontal="left"/>
      <protection locked="0"/>
    </xf>
    <xf numFmtId="0" fontId="126" fillId="67" borderId="0" xfId="0" applyFont="1" applyFill="1" applyProtection="1">
      <protection locked="0"/>
    </xf>
    <xf numFmtId="0" fontId="114" fillId="67" borderId="0" xfId="0" applyFont="1" applyFill="1" applyProtection="1">
      <protection locked="0"/>
    </xf>
    <xf numFmtId="0" fontId="114" fillId="67" borderId="0" xfId="0" applyFont="1" applyFill="1"/>
    <xf numFmtId="0" fontId="109" fillId="61" borderId="0" xfId="0" applyFont="1" applyFill="1"/>
    <xf numFmtId="0" fontId="45" fillId="61" borderId="0" xfId="0" applyFont="1" applyFill="1" applyAlignment="1">
      <alignment horizontal="left" vertical="center"/>
    </xf>
    <xf numFmtId="0" fontId="109" fillId="0" borderId="0" xfId="0" applyFont="1" applyProtection="1">
      <protection locked="0"/>
    </xf>
    <xf numFmtId="0" fontId="47" fillId="0" borderId="0" xfId="0" applyFont="1" applyAlignment="1">
      <alignment horizontal="left" wrapText="1"/>
    </xf>
    <xf numFmtId="0" fontId="108" fillId="0" borderId="0" xfId="0" applyFont="1" applyProtection="1">
      <protection locked="0"/>
    </xf>
    <xf numFmtId="0" fontId="129" fillId="0" borderId="0" xfId="0" applyFont="1" applyAlignment="1">
      <alignment horizontal="left" wrapText="1"/>
    </xf>
    <xf numFmtId="0" fontId="127" fillId="67" borderId="0" xfId="0" applyFont="1" applyFill="1" applyAlignment="1" applyProtection="1">
      <alignment horizontal="left"/>
      <protection locked="0"/>
    </xf>
    <xf numFmtId="0" fontId="127" fillId="67" borderId="0" xfId="0" applyFont="1" applyFill="1" applyProtection="1">
      <protection locked="0"/>
    </xf>
    <xf numFmtId="0" fontId="128" fillId="67" borderId="0" xfId="0" applyFont="1" applyFill="1" applyProtection="1">
      <protection locked="0"/>
    </xf>
    <xf numFmtId="0" fontId="128" fillId="67" borderId="0" xfId="0" applyFont="1" applyFill="1"/>
    <xf numFmtId="0" fontId="129" fillId="67" borderId="0" xfId="0" applyFont="1" applyFill="1" applyAlignment="1">
      <alignment horizontal="left" wrapText="1"/>
    </xf>
    <xf numFmtId="0" fontId="0" fillId="61" borderId="0" xfId="0" applyFill="1" applyAlignment="1" applyProtection="1">
      <alignment vertical="center"/>
      <protection locked="0"/>
    </xf>
    <xf numFmtId="0" fontId="19" fillId="0" borderId="11" xfId="0" applyFont="1" applyBorder="1" applyAlignment="1">
      <alignment horizontal="left" vertical="top" wrapText="1"/>
    </xf>
    <xf numFmtId="0" fontId="19" fillId="76" borderId="11" xfId="0" applyFont="1" applyFill="1" applyBorder="1" applyAlignment="1">
      <alignment horizontal="left" vertical="top" wrapText="1"/>
    </xf>
    <xf numFmtId="0" fontId="19" fillId="85" borderId="11" xfId="0" applyFont="1" applyFill="1" applyBorder="1" applyAlignment="1">
      <alignment horizontal="left" vertical="top" wrapText="1"/>
    </xf>
    <xf numFmtId="0" fontId="18" fillId="76" borderId="11" xfId="0" applyFont="1" applyFill="1" applyBorder="1" applyAlignment="1">
      <alignment horizontal="left" vertical="top" wrapText="1"/>
    </xf>
    <xf numFmtId="0" fontId="18" fillId="85" borderId="11" xfId="0" applyFont="1" applyFill="1" applyBorder="1" applyAlignment="1">
      <alignment horizontal="left" vertical="top" wrapText="1"/>
    </xf>
    <xf numFmtId="0" fontId="95" fillId="76" borderId="11" xfId="0" applyFont="1" applyFill="1" applyBorder="1" applyAlignment="1">
      <alignment vertical="top" wrapText="1"/>
    </xf>
    <xf numFmtId="0" fontId="95" fillId="85" borderId="11" xfId="0" applyFont="1" applyFill="1" applyBorder="1" applyAlignment="1">
      <alignment horizontal="left" vertical="top" wrapText="1"/>
    </xf>
    <xf numFmtId="49" fontId="95" fillId="0" borderId="11" xfId="0" applyNumberFormat="1" applyFont="1" applyBorder="1" applyAlignment="1">
      <alignment horizontal="center" vertical="center"/>
    </xf>
    <xf numFmtId="1" fontId="95" fillId="76" borderId="11" xfId="0" applyNumberFormat="1" applyFont="1" applyFill="1" applyBorder="1" applyAlignment="1">
      <alignment horizontal="center" vertical="center"/>
    </xf>
    <xf numFmtId="1" fontId="95" fillId="86" borderId="11" xfId="0" applyNumberFormat="1" applyFont="1" applyFill="1" applyBorder="1" applyAlignment="1">
      <alignment horizontal="center" vertical="center"/>
    </xf>
    <xf numFmtId="1" fontId="95" fillId="0" borderId="11" xfId="0" applyNumberFormat="1" applyFont="1" applyBorder="1" applyAlignment="1">
      <alignment horizontal="center" vertical="center"/>
    </xf>
    <xf numFmtId="1" fontId="95" fillId="71" borderId="11" xfId="0" applyNumberFormat="1" applyFont="1" applyFill="1" applyBorder="1" applyAlignment="1">
      <alignment horizontal="center" vertical="center"/>
    </xf>
    <xf numFmtId="49" fontId="95" fillId="84" borderId="11" xfId="0" applyNumberFormat="1" applyFont="1" applyFill="1" applyBorder="1" applyAlignment="1">
      <alignment horizontal="center" vertical="center"/>
    </xf>
    <xf numFmtId="1" fontId="95" fillId="84" borderId="11" xfId="0" applyNumberFormat="1" applyFont="1" applyFill="1" applyBorder="1" applyAlignment="1">
      <alignment horizontal="center" vertical="center"/>
    </xf>
    <xf numFmtId="0" fontId="95" fillId="71" borderId="17" xfId="0" applyFont="1" applyFill="1" applyBorder="1" applyAlignment="1">
      <alignment horizontal="center" vertical="center"/>
    </xf>
    <xf numFmtId="0" fontId="95" fillId="71" borderId="29" xfId="0" applyFont="1" applyFill="1" applyBorder="1" applyAlignment="1">
      <alignment vertical="center"/>
    </xf>
    <xf numFmtId="0" fontId="95" fillId="71" borderId="30" xfId="0" applyFont="1" applyFill="1" applyBorder="1" applyAlignment="1">
      <alignment vertical="center"/>
    </xf>
    <xf numFmtId="49" fontId="95" fillId="71" borderId="11" xfId="0" applyNumberFormat="1" applyFont="1" applyFill="1" applyBorder="1" applyAlignment="1">
      <alignment horizontal="center" vertical="center"/>
    </xf>
    <xf numFmtId="0" fontId="95" fillId="61" borderId="0" xfId="0" quotePrefix="1" applyFont="1" applyFill="1" applyAlignment="1">
      <alignment vertical="center"/>
    </xf>
    <xf numFmtId="0" fontId="124" fillId="0" borderId="0" xfId="0" applyFont="1" applyAlignment="1">
      <alignment horizontal="left" indent="20"/>
    </xf>
    <xf numFmtId="0" fontId="108" fillId="0" borderId="0" xfId="0" applyFont="1" applyAlignment="1">
      <alignment vertical="center"/>
    </xf>
    <xf numFmtId="0" fontId="19" fillId="0" borderId="106" xfId="0" applyFont="1" applyBorder="1" applyAlignment="1">
      <alignment horizontal="center" vertical="center"/>
    </xf>
    <xf numFmtId="0" fontId="19" fillId="0" borderId="105" xfId="0" applyFont="1" applyBorder="1" applyAlignment="1">
      <alignment horizontal="center" vertical="center"/>
    </xf>
    <xf numFmtId="0" fontId="95" fillId="0" borderId="107" xfId="0" applyFont="1" applyBorder="1" applyAlignment="1">
      <alignment horizontal="center" vertical="center"/>
    </xf>
    <xf numFmtId="0" fontId="95" fillId="0" borderId="108" xfId="0" applyFont="1" applyBorder="1" applyAlignment="1">
      <alignment horizontal="center" vertical="center"/>
    </xf>
    <xf numFmtId="0" fontId="95" fillId="0" borderId="109" xfId="0" applyFont="1" applyBorder="1" applyAlignment="1">
      <alignment horizontal="center" vertical="center"/>
    </xf>
    <xf numFmtId="0" fontId="96" fillId="0" borderId="33" xfId="0" applyFont="1" applyBorder="1" applyAlignment="1">
      <alignment vertical="center" wrapText="1"/>
    </xf>
    <xf numFmtId="0" fontId="96" fillId="0" borderId="21" xfId="0" applyFont="1" applyBorder="1" applyAlignment="1">
      <alignment vertical="center" wrapText="1"/>
    </xf>
    <xf numFmtId="0" fontId="96" fillId="0" borderId="55" xfId="0" applyFont="1" applyBorder="1" applyAlignment="1">
      <alignment vertical="center" wrapText="1"/>
    </xf>
    <xf numFmtId="0" fontId="3" fillId="63" borderId="11" xfId="0" applyFont="1" applyFill="1" applyBorder="1" applyAlignment="1">
      <alignment horizontal="left" vertical="center" wrapText="1"/>
    </xf>
    <xf numFmtId="0" fontId="115" fillId="0" borderId="17" xfId="0" applyFont="1" applyBorder="1" applyAlignment="1">
      <alignment horizontal="left" vertical="center"/>
    </xf>
    <xf numFmtId="0" fontId="95" fillId="0" borderId="0" xfId="0" applyFont="1" applyAlignment="1" applyProtection="1">
      <alignment vertical="center"/>
      <protection locked="0"/>
    </xf>
    <xf numFmtId="0" fontId="95" fillId="61" borderId="18" xfId="0" applyFont="1" applyFill="1" applyBorder="1" applyAlignment="1">
      <alignment horizontal="left" vertical="center" wrapText="1"/>
    </xf>
    <xf numFmtId="0" fontId="6" fillId="61" borderId="0" xfId="0" applyFont="1" applyFill="1" applyAlignment="1">
      <alignment horizontal="left" vertical="center"/>
    </xf>
    <xf numFmtId="0" fontId="95" fillId="61" borderId="0" xfId="0" applyFont="1" applyFill="1" applyAlignment="1">
      <alignment horizontal="left" vertical="center"/>
    </xf>
    <xf numFmtId="0" fontId="22" fillId="61" borderId="11" xfId="0" applyFont="1" applyFill="1" applyBorder="1" applyAlignment="1">
      <alignment vertical="top" wrapText="1"/>
    </xf>
    <xf numFmtId="164" fontId="19" fillId="87" borderId="37" xfId="187" applyNumberFormat="1" applyFont="1" applyFill="1" applyBorder="1" applyAlignment="1" applyProtection="1">
      <alignment horizontal="center" vertical="center"/>
    </xf>
    <xf numFmtId="0" fontId="19" fillId="61" borderId="11" xfId="0" applyFont="1" applyFill="1" applyBorder="1" applyAlignment="1">
      <alignment horizontal="center" vertical="top"/>
    </xf>
    <xf numFmtId="14" fontId="95" fillId="61" borderId="11" xfId="0" applyNumberFormat="1" applyFont="1" applyFill="1" applyBorder="1" applyAlignment="1">
      <alignment horizontal="center" vertical="center"/>
    </xf>
    <xf numFmtId="0" fontId="19" fillId="61" borderId="0" xfId="0" applyFont="1" applyFill="1" applyAlignment="1">
      <alignment horizontal="left" wrapText="1"/>
    </xf>
    <xf numFmtId="0" fontId="22" fillId="61" borderId="0" xfId="0" applyFont="1" applyFill="1" applyAlignment="1">
      <alignment horizontal="left" wrapText="1"/>
    </xf>
    <xf numFmtId="0" fontId="22" fillId="61" borderId="0" xfId="0" applyFont="1" applyFill="1"/>
    <xf numFmtId="0" fontId="131" fillId="61" borderId="0" xfId="0" applyFont="1" applyFill="1"/>
    <xf numFmtId="0" fontId="95" fillId="61" borderId="59" xfId="0" applyFont="1" applyFill="1" applyBorder="1" applyAlignment="1">
      <alignment horizontal="center"/>
    </xf>
    <xf numFmtId="9" fontId="95" fillId="61" borderId="60" xfId="0" applyNumberFormat="1" applyFont="1" applyFill="1" applyBorder="1"/>
    <xf numFmtId="0" fontId="95" fillId="61" borderId="17" xfId="0" applyFont="1" applyFill="1" applyBorder="1"/>
    <xf numFmtId="0" fontId="19" fillId="61" borderId="11" xfId="231" applyFont="1" applyFill="1" applyBorder="1" applyAlignment="1">
      <alignment horizontal="center" vertical="center" wrapText="1"/>
    </xf>
    <xf numFmtId="0" fontId="19" fillId="61" borderId="11" xfId="231" applyFont="1" applyFill="1" applyBorder="1" applyAlignment="1">
      <alignment horizontal="center" vertical="center"/>
    </xf>
    <xf numFmtId="0" fontId="19" fillId="61" borderId="0" xfId="0" applyFont="1" applyFill="1" applyProtection="1">
      <protection locked="0"/>
    </xf>
    <xf numFmtId="0" fontId="95" fillId="61" borderId="0" xfId="0" applyFont="1" applyFill="1" applyProtection="1">
      <protection locked="0"/>
    </xf>
    <xf numFmtId="0" fontId="97" fillId="61" borderId="11" xfId="0" applyFont="1" applyFill="1" applyBorder="1" applyAlignment="1">
      <alignment horizontal="left" vertical="center" wrapText="1"/>
    </xf>
    <xf numFmtId="49" fontId="95" fillId="61" borderId="11" xfId="0" applyNumberFormat="1" applyFont="1" applyFill="1" applyBorder="1" applyAlignment="1">
      <alignment horizontal="left" vertical="center" wrapText="1"/>
    </xf>
    <xf numFmtId="0" fontId="3" fillId="0" borderId="33" xfId="0" applyFont="1" applyBorder="1" applyAlignment="1">
      <alignment vertical="center" wrapText="1"/>
    </xf>
    <xf numFmtId="0" fontId="0" fillId="0" borderId="10" xfId="0" applyBorder="1" applyAlignment="1">
      <alignment horizontal="center" vertical="center"/>
    </xf>
    <xf numFmtId="0" fontId="3" fillId="61" borderId="10" xfId="0" applyFont="1" applyFill="1" applyBorder="1" applyAlignment="1">
      <alignment vertical="center"/>
    </xf>
    <xf numFmtId="0" fontId="3" fillId="61" borderId="0" xfId="0" applyFont="1" applyFill="1" applyAlignment="1">
      <alignment vertical="center"/>
    </xf>
    <xf numFmtId="0" fontId="132" fillId="0" borderId="0" xfId="0" applyFont="1"/>
    <xf numFmtId="0" fontId="19" fillId="61" borderId="11" xfId="0" applyFont="1" applyFill="1" applyBorder="1" applyAlignment="1">
      <alignment horizontal="left" vertical="top" wrapText="1"/>
    </xf>
    <xf numFmtId="1" fontId="3" fillId="0" borderId="11" xfId="0" applyNumberFormat="1" applyFont="1" applyBorder="1" applyAlignment="1">
      <alignment horizontal="left" vertical="top"/>
    </xf>
    <xf numFmtId="0" fontId="12" fillId="73" borderId="0" xfId="0" applyFont="1" applyFill="1" applyAlignment="1">
      <alignment horizontal="left" vertical="center"/>
    </xf>
    <xf numFmtId="0" fontId="99" fillId="73" borderId="0" xfId="0" applyFont="1" applyFill="1" applyAlignment="1">
      <alignment horizontal="left" vertical="center"/>
    </xf>
    <xf numFmtId="0" fontId="95" fillId="0" borderId="32" xfId="0" applyFont="1" applyBorder="1" applyAlignment="1">
      <alignment horizontal="left"/>
    </xf>
    <xf numFmtId="0" fontId="95" fillId="0" borderId="31" xfId="0" applyFont="1" applyBorder="1"/>
    <xf numFmtId="0" fontId="30" fillId="61" borderId="0" xfId="0" applyFont="1" applyFill="1" applyAlignment="1">
      <alignment horizontal="left" vertical="center"/>
    </xf>
    <xf numFmtId="0" fontId="114" fillId="61" borderId="0" xfId="0" applyFont="1" applyFill="1"/>
    <xf numFmtId="0" fontId="89" fillId="0" borderId="0" xfId="0" applyFont="1" applyAlignment="1">
      <alignment horizontal="left"/>
    </xf>
    <xf numFmtId="0" fontId="89" fillId="0" borderId="32" xfId="0" applyFont="1" applyBorder="1" applyAlignment="1">
      <alignment horizontal="left"/>
    </xf>
    <xf numFmtId="0" fontId="104" fillId="0" borderId="11" xfId="147" applyFont="1" applyFill="1" applyBorder="1" applyAlignment="1" applyProtection="1">
      <alignment horizontal="left" vertical="center" wrapText="1"/>
    </xf>
    <xf numFmtId="0" fontId="19" fillId="0" borderId="17" xfId="0" applyFont="1" applyBorder="1" applyAlignment="1">
      <alignment horizontal="left" vertical="top" wrapText="1"/>
    </xf>
    <xf numFmtId="0" fontId="29" fillId="0" borderId="18" xfId="0" applyFont="1" applyBorder="1" applyAlignment="1">
      <alignment vertical="center" wrapText="1"/>
    </xf>
    <xf numFmtId="0" fontId="19" fillId="0" borderId="11" xfId="0" applyFont="1" applyBorder="1" applyAlignment="1">
      <alignment horizontal="right" vertical="center" wrapText="1"/>
    </xf>
    <xf numFmtId="0" fontId="22" fillId="0" borderId="0" xfId="0" applyFont="1" applyAlignment="1">
      <alignment horizontal="left" vertical="center"/>
    </xf>
    <xf numFmtId="0" fontId="19" fillId="0" borderId="0" xfId="0" applyFont="1" applyAlignment="1">
      <alignment horizontal="right" vertical="center" wrapText="1"/>
    </xf>
    <xf numFmtId="0" fontId="19" fillId="61" borderId="0" xfId="0" applyFont="1" applyFill="1" applyAlignment="1">
      <alignment vertical="center" wrapText="1"/>
    </xf>
    <xf numFmtId="0" fontId="19" fillId="61" borderId="11" xfId="0" applyFont="1" applyFill="1" applyBorder="1" applyAlignment="1">
      <alignment horizontal="right" vertical="center" wrapText="1"/>
    </xf>
    <xf numFmtId="0" fontId="22" fillId="61" borderId="0" xfId="0" applyFont="1" applyFill="1" applyAlignment="1">
      <alignment horizontal="left" vertical="center"/>
    </xf>
    <xf numFmtId="0" fontId="39" fillId="0" borderId="0" xfId="0" applyFont="1" applyAlignment="1">
      <alignment horizontal="left" vertical="center"/>
    </xf>
    <xf numFmtId="0" fontId="35" fillId="0" borderId="11" xfId="0" applyFont="1" applyBorder="1"/>
    <xf numFmtId="0" fontId="25" fillId="0" borderId="0" xfId="0" applyFont="1" applyAlignment="1">
      <alignment horizontal="left"/>
    </xf>
    <xf numFmtId="0" fontId="42" fillId="0" borderId="0" xfId="0" applyFont="1" applyAlignment="1">
      <alignment horizontal="left" vertical="top" wrapText="1"/>
    </xf>
    <xf numFmtId="0" fontId="47" fillId="0" borderId="0" xfId="0" applyFont="1" applyAlignment="1">
      <alignment wrapText="1"/>
    </xf>
    <xf numFmtId="0" fontId="138" fillId="0" borderId="0" xfId="0" applyFont="1" applyAlignment="1">
      <alignment horizontal="left" vertical="top" wrapText="1"/>
    </xf>
    <xf numFmtId="0" fontId="109" fillId="0" borderId="0" xfId="0" applyFont="1" applyAlignment="1">
      <alignment horizontal="left" vertical="top" wrapText="1"/>
    </xf>
    <xf numFmtId="0" fontId="109" fillId="0" borderId="0" xfId="0" applyFont="1" applyAlignment="1">
      <alignment horizontal="left" vertical="top"/>
    </xf>
    <xf numFmtId="0" fontId="109" fillId="0" borderId="0" xfId="0" applyFont="1" applyAlignment="1">
      <alignment vertical="top"/>
    </xf>
    <xf numFmtId="0" fontId="109" fillId="0" borderId="0" xfId="0" applyFont="1" applyAlignment="1">
      <alignment vertical="top" wrapText="1"/>
    </xf>
    <xf numFmtId="0" fontId="33" fillId="0" borderId="0" xfId="0" applyFont="1" applyAlignment="1">
      <alignment horizontal="left"/>
    </xf>
    <xf numFmtId="0" fontId="42" fillId="0" borderId="0" xfId="0" applyFont="1" applyAlignment="1">
      <alignment horizontal="left" vertical="center" wrapText="1"/>
    </xf>
    <xf numFmtId="0" fontId="138" fillId="0" borderId="0" xfId="0" applyFont="1" applyAlignment="1">
      <alignment horizontal="left" vertical="center" wrapText="1"/>
    </xf>
    <xf numFmtId="0" fontId="139" fillId="0" borderId="0" xfId="0" applyFont="1" applyAlignment="1">
      <alignment horizontal="left" vertical="center" wrapText="1"/>
    </xf>
    <xf numFmtId="0" fontId="109" fillId="0" borderId="0" xfId="0" applyFont="1" applyAlignment="1">
      <alignment horizontal="left"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138" fillId="0" borderId="0" xfId="0" applyFont="1" applyAlignment="1">
      <alignment horizontal="center" vertical="center" wrapText="1"/>
    </xf>
    <xf numFmtId="0" fontId="109" fillId="0" borderId="0" xfId="0" applyFont="1" applyAlignment="1">
      <alignment horizontal="center" vertical="center" wrapText="1"/>
    </xf>
    <xf numFmtId="0" fontId="0" fillId="0" borderId="56" xfId="0" applyBorder="1"/>
    <xf numFmtId="0" fontId="47" fillId="0" borderId="111" xfId="0" applyFont="1" applyBorder="1" applyAlignment="1">
      <alignment horizontal="left" vertical="top" wrapText="1"/>
    </xf>
    <xf numFmtId="0" fontId="42" fillId="0" borderId="111" xfId="0" applyFont="1" applyBorder="1" applyAlignment="1">
      <alignment horizontal="left" vertical="top" wrapText="1"/>
    </xf>
    <xf numFmtId="0" fontId="109" fillId="0" borderId="111" xfId="0" applyFont="1" applyBorder="1"/>
    <xf numFmtId="0" fontId="47" fillId="0" borderId="111" xfId="0" applyFont="1" applyBorder="1" applyAlignment="1">
      <alignment wrapText="1"/>
    </xf>
    <xf numFmtId="0" fontId="47" fillId="0" borderId="51" xfId="0" applyFont="1" applyBorder="1" applyAlignment="1">
      <alignment wrapText="1"/>
    </xf>
    <xf numFmtId="0" fontId="0" fillId="0" borderId="112" xfId="0" applyBorder="1"/>
    <xf numFmtId="0" fontId="47" fillId="0" borderId="24" xfId="0" applyFont="1" applyBorder="1" applyAlignment="1">
      <alignment wrapText="1"/>
    </xf>
    <xf numFmtId="0" fontId="109" fillId="0" borderId="24" xfId="0" applyFont="1" applyBorder="1"/>
    <xf numFmtId="0" fontId="109" fillId="0" borderId="0" xfId="0" applyFont="1" applyAlignment="1">
      <alignment horizontal="left" vertical="center"/>
    </xf>
    <xf numFmtId="0" fontId="109" fillId="0" borderId="0" xfId="0" applyFont="1" applyAlignment="1">
      <alignment horizontal="center" vertical="center"/>
    </xf>
    <xf numFmtId="0" fontId="0" fillId="0" borderId="57" xfId="0" applyBorder="1"/>
    <xf numFmtId="0" fontId="42" fillId="0" borderId="48" xfId="0" applyFont="1" applyBorder="1" applyAlignment="1">
      <alignment horizontal="left" vertical="top" wrapText="1"/>
    </xf>
    <xf numFmtId="0" fontId="109" fillId="0" borderId="48" xfId="0" applyFont="1" applyBorder="1"/>
    <xf numFmtId="0" fontId="47" fillId="0" borderId="48" xfId="0" applyFont="1" applyBorder="1" applyAlignment="1">
      <alignment wrapText="1"/>
    </xf>
    <xf numFmtId="0" fontId="47" fillId="0" borderId="13" xfId="0" applyFont="1" applyBorder="1" applyAlignment="1">
      <alignment wrapText="1"/>
    </xf>
    <xf numFmtId="0" fontId="109" fillId="0" borderId="48" xfId="0" applyFont="1" applyBorder="1" applyAlignment="1">
      <alignment vertical="top" wrapText="1"/>
    </xf>
    <xf numFmtId="0" fontId="109" fillId="0" borderId="48" xfId="0" applyFont="1" applyBorder="1" applyAlignment="1">
      <alignment horizontal="left" vertical="top" wrapText="1"/>
    </xf>
    <xf numFmtId="0" fontId="109" fillId="0" borderId="48" xfId="0" applyFont="1" applyBorder="1" applyAlignment="1">
      <alignment vertical="top"/>
    </xf>
    <xf numFmtId="0" fontId="109" fillId="0" borderId="13" xfId="0" applyFont="1" applyBorder="1"/>
    <xf numFmtId="0" fontId="104" fillId="0" borderId="0" xfId="147" applyFont="1" applyAlignment="1" applyProtection="1">
      <protection locked="0"/>
    </xf>
    <xf numFmtId="0" fontId="22" fillId="61" borderId="0" xfId="0" applyFont="1" applyFill="1" applyAlignment="1">
      <alignment horizontal="left" vertical="top" wrapText="1"/>
    </xf>
    <xf numFmtId="0" fontId="89" fillId="61" borderId="0" xfId="0" applyFont="1" applyFill="1" applyAlignment="1">
      <alignment horizontal="left" vertical="top" wrapText="1"/>
    </xf>
    <xf numFmtId="1" fontId="3" fillId="26" borderId="37" xfId="0" applyNumberFormat="1" applyFont="1" applyFill="1" applyBorder="1" applyAlignment="1" applyProtection="1">
      <alignment horizontal="center" vertical="center"/>
      <protection locked="0"/>
    </xf>
    <xf numFmtId="1" fontId="3" fillId="26" borderId="54" xfId="0" applyNumberFormat="1" applyFont="1" applyFill="1" applyBorder="1" applyAlignment="1" applyProtection="1">
      <alignment horizontal="center" vertical="center"/>
      <protection locked="0"/>
    </xf>
    <xf numFmtId="0" fontId="125" fillId="61" borderId="29" xfId="0" applyFont="1" applyFill="1" applyBorder="1" applyAlignment="1">
      <alignment vertical="center"/>
    </xf>
    <xf numFmtId="0" fontId="125" fillId="61" borderId="30" xfId="0" applyFont="1" applyFill="1" applyBorder="1" applyAlignment="1">
      <alignment vertical="center"/>
    </xf>
    <xf numFmtId="49" fontId="25" fillId="61" borderId="11" xfId="0" applyNumberFormat="1" applyFont="1" applyFill="1" applyBorder="1" applyAlignment="1">
      <alignment vertical="top"/>
    </xf>
    <xf numFmtId="0" fontId="25" fillId="61" borderId="11" xfId="0" applyFont="1" applyFill="1" applyBorder="1" applyAlignment="1">
      <alignment horizontal="center" vertical="top"/>
    </xf>
    <xf numFmtId="0" fontId="19" fillId="61" borderId="26" xfId="0" applyFont="1" applyFill="1" applyBorder="1" applyAlignment="1">
      <alignment vertical="center"/>
    </xf>
    <xf numFmtId="0" fontId="19" fillId="61" borderId="0" xfId="0" applyFont="1" applyFill="1" applyAlignment="1">
      <alignment horizontal="center" vertical="center" wrapText="1"/>
    </xf>
    <xf numFmtId="0" fontId="19" fillId="61" borderId="20" xfId="0" applyFont="1" applyFill="1" applyBorder="1" applyAlignment="1">
      <alignment horizontal="left" vertical="top" wrapText="1"/>
    </xf>
    <xf numFmtId="0" fontId="4" fillId="0" borderId="0" xfId="0" applyFont="1" applyAlignment="1">
      <alignment horizontal="center"/>
    </xf>
    <xf numFmtId="0" fontId="22" fillId="0" borderId="0" xfId="232" applyAlignment="1">
      <alignment vertical="center"/>
    </xf>
    <xf numFmtId="0" fontId="4" fillId="0" borderId="0" xfId="0" applyFont="1" applyAlignment="1">
      <alignment vertical="center"/>
    </xf>
    <xf numFmtId="0" fontId="22" fillId="0" borderId="0" xfId="232" applyAlignment="1">
      <alignment horizontal="left" vertical="center" indent="3"/>
    </xf>
    <xf numFmtId="0" fontId="22" fillId="0" borderId="0" xfId="232" applyAlignment="1">
      <alignment horizontal="left" indent="3"/>
    </xf>
    <xf numFmtId="0" fontId="22" fillId="0" borderId="0" xfId="0" applyFont="1" applyAlignment="1">
      <alignment horizontal="left" indent="3"/>
    </xf>
    <xf numFmtId="0" fontId="4" fillId="23" borderId="0" xfId="0" applyFont="1" applyFill="1" applyAlignment="1">
      <alignment horizontal="center" vertical="center" wrapText="1"/>
    </xf>
    <xf numFmtId="14" fontId="19" fillId="61" borderId="11" xfId="0" applyNumberFormat="1" applyFont="1" applyFill="1" applyBorder="1" applyAlignment="1">
      <alignment horizontal="center" vertical="center" wrapText="1"/>
    </xf>
    <xf numFmtId="0" fontId="47" fillId="0" borderId="0" xfId="0" applyFont="1" applyAlignment="1">
      <alignment vertical="center"/>
    </xf>
    <xf numFmtId="0" fontId="19" fillId="0" borderId="37" xfId="0" applyFont="1" applyBorder="1" applyAlignment="1">
      <alignment vertical="center" wrapText="1"/>
    </xf>
    <xf numFmtId="0" fontId="19" fillId="61" borderId="116" xfId="0" applyFont="1" applyFill="1" applyBorder="1" applyAlignment="1">
      <alignment horizontal="left" vertical="top" wrapText="1"/>
    </xf>
    <xf numFmtId="0" fontId="19" fillId="64" borderId="11" xfId="0" quotePrefix="1" applyFont="1" applyFill="1" applyBorder="1" applyAlignment="1">
      <alignment horizontal="left" vertical="center" wrapText="1"/>
    </xf>
    <xf numFmtId="0" fontId="19" fillId="64" borderId="11" xfId="0" applyFont="1" applyFill="1" applyBorder="1" applyAlignment="1">
      <alignment vertical="center" wrapText="1"/>
    </xf>
    <xf numFmtId="0" fontId="18" fillId="0" borderId="17" xfId="0" applyFont="1" applyBorder="1" applyAlignment="1">
      <alignment vertical="center"/>
    </xf>
    <xf numFmtId="0" fontId="18" fillId="0" borderId="11" xfId="0" applyFont="1" applyBorder="1" applyAlignment="1">
      <alignment vertical="center" wrapText="1"/>
    </xf>
    <xf numFmtId="0" fontId="19" fillId="0" borderId="17" xfId="0" applyFont="1" applyBorder="1" applyAlignment="1">
      <alignment vertical="center" wrapText="1"/>
    </xf>
    <xf numFmtId="49" fontId="19" fillId="0" borderId="11" xfId="0" applyNumberFormat="1" applyFont="1" applyBorder="1" applyAlignment="1">
      <alignment horizontal="left" vertical="center" wrapText="1"/>
    </xf>
    <xf numFmtId="14" fontId="19" fillId="61" borderId="11" xfId="0" applyNumberFormat="1" applyFont="1" applyFill="1" applyBorder="1" applyAlignment="1">
      <alignment horizontal="left" vertical="center" wrapText="1"/>
    </xf>
    <xf numFmtId="14" fontId="19" fillId="0" borderId="11" xfId="0" applyNumberFormat="1" applyFont="1" applyBorder="1" applyAlignment="1">
      <alignment horizontal="left" vertical="center" wrapText="1"/>
    </xf>
    <xf numFmtId="0" fontId="95" fillId="61" borderId="26" xfId="0" applyFont="1" applyFill="1" applyBorder="1" applyAlignment="1">
      <alignment vertical="center" wrapText="1"/>
    </xf>
    <xf numFmtId="0" fontId="19" fillId="61" borderId="26" xfId="0" applyFont="1" applyFill="1" applyBorder="1" applyAlignment="1">
      <alignment vertical="center" wrapText="1"/>
    </xf>
    <xf numFmtId="0" fontId="95" fillId="0" borderId="26" xfId="0" applyFont="1" applyBorder="1" applyAlignment="1">
      <alignment vertical="center" wrapText="1"/>
    </xf>
    <xf numFmtId="0" fontId="95" fillId="61" borderId="26" xfId="0" applyFont="1" applyFill="1" applyBorder="1" applyAlignment="1">
      <alignment horizontal="left" vertical="center" wrapText="1"/>
    </xf>
    <xf numFmtId="0" fontId="95" fillId="61" borderId="27" xfId="0" applyFont="1" applyFill="1" applyBorder="1" applyAlignment="1">
      <alignment horizontal="left" vertical="center" wrapText="1"/>
    </xf>
    <xf numFmtId="0" fontId="19" fillId="0" borderId="11" xfId="0" quotePrefix="1" applyFont="1" applyBorder="1" applyAlignment="1">
      <alignment horizontal="left" vertical="center" wrapText="1"/>
    </xf>
    <xf numFmtId="0" fontId="19" fillId="63" borderId="11" xfId="0" applyFont="1" applyFill="1" applyBorder="1" applyAlignment="1">
      <alignment horizontal="left" vertical="center" wrapText="1"/>
    </xf>
    <xf numFmtId="0" fontId="161" fillId="61" borderId="11" xfId="0" applyFont="1" applyFill="1" applyBorder="1" applyAlignment="1">
      <alignment vertical="center" wrapText="1"/>
    </xf>
    <xf numFmtId="0" fontId="161" fillId="61" borderId="11" xfId="0" applyFont="1" applyFill="1" applyBorder="1" applyAlignment="1">
      <alignment horizontal="left" vertical="center" wrapText="1"/>
    </xf>
    <xf numFmtId="0" fontId="19" fillId="61" borderId="11" xfId="0" applyFont="1" applyFill="1" applyBorder="1" applyAlignment="1">
      <alignment vertical="top" wrapText="1"/>
    </xf>
    <xf numFmtId="0" fontId="33" fillId="0" borderId="0" xfId="0" applyFont="1" applyAlignment="1">
      <alignment wrapText="1"/>
    </xf>
    <xf numFmtId="0" fontId="25" fillId="0" borderId="0" xfId="0" applyFont="1" applyAlignment="1">
      <alignment wrapText="1"/>
    </xf>
    <xf numFmtId="0" fontId="101" fillId="0" borderId="0" xfId="0" applyFont="1"/>
    <xf numFmtId="0" fontId="118" fillId="0" borderId="0" xfId="0" applyFont="1"/>
    <xf numFmtId="0" fontId="5" fillId="0" borderId="17" xfId="0" applyFont="1" applyBorder="1" applyAlignment="1">
      <alignment horizontal="left" vertical="center" wrapText="1"/>
    </xf>
    <xf numFmtId="0" fontId="99" fillId="0" borderId="0" xfId="0" applyFont="1" applyAlignment="1">
      <alignment wrapText="1"/>
    </xf>
    <xf numFmtId="0" fontId="92" fillId="0" borderId="21" xfId="0" applyFont="1" applyBorder="1" applyAlignment="1">
      <alignment wrapText="1"/>
    </xf>
    <xf numFmtId="0" fontId="5" fillId="0" borderId="17" xfId="0" applyFont="1" applyBorder="1" applyAlignment="1">
      <alignment wrapText="1"/>
    </xf>
    <xf numFmtId="0" fontId="4" fillId="0" borderId="0" xfId="0" applyFont="1" applyAlignment="1">
      <alignment horizontal="left" vertical="center" wrapText="1"/>
    </xf>
    <xf numFmtId="0" fontId="4" fillId="61" borderId="0" xfId="0" applyFont="1" applyFill="1" applyAlignment="1">
      <alignment horizontal="left" vertical="center" wrapText="1"/>
    </xf>
    <xf numFmtId="0" fontId="12" fillId="0" borderId="0" xfId="0" applyFont="1" applyAlignment="1">
      <alignment horizontal="left" vertical="center" wrapText="1"/>
    </xf>
    <xf numFmtId="0" fontId="4" fillId="73" borderId="0" xfId="0" applyFont="1" applyFill="1" applyAlignment="1">
      <alignment horizontal="left" vertical="center" wrapText="1"/>
    </xf>
    <xf numFmtId="0" fontId="19" fillId="61" borderId="11" xfId="0" applyFont="1" applyFill="1" applyBorder="1" applyAlignment="1">
      <alignment horizontal="center" vertical="top" wrapText="1"/>
    </xf>
    <xf numFmtId="0" fontId="121" fillId="0" borderId="11" xfId="0" applyFont="1" applyBorder="1" applyAlignment="1">
      <alignment vertical="center"/>
    </xf>
    <xf numFmtId="0" fontId="105" fillId="0" borderId="11" xfId="0" applyFont="1" applyBorder="1" applyAlignment="1">
      <alignment vertical="center" wrapText="1"/>
    </xf>
    <xf numFmtId="0" fontId="19" fillId="0" borderId="30" xfId="0" applyFont="1" applyBorder="1" applyAlignment="1">
      <alignment vertical="center" wrapText="1"/>
    </xf>
    <xf numFmtId="0" fontId="121" fillId="0" borderId="11" xfId="0" applyFont="1" applyBorder="1" applyAlignment="1">
      <alignment vertical="center" wrapText="1"/>
    </xf>
    <xf numFmtId="0" fontId="163" fillId="0" borderId="11" xfId="0" applyFont="1" applyBorder="1" applyAlignment="1">
      <alignment vertical="center" wrapText="1"/>
    </xf>
    <xf numFmtId="0" fontId="105" fillId="0" borderId="27" xfId="0" applyFont="1" applyBorder="1" applyAlignment="1">
      <alignment horizontal="left" vertical="center" wrapText="1"/>
    </xf>
    <xf numFmtId="0" fontId="105" fillId="0" borderId="66" xfId="0" applyFont="1" applyBorder="1" applyAlignment="1">
      <alignment horizontal="left" vertical="center" wrapText="1"/>
    </xf>
    <xf numFmtId="0" fontId="105" fillId="0" borderId="11" xfId="0" applyFont="1" applyBorder="1" applyAlignment="1">
      <alignment horizontal="left" vertical="center" wrapText="1"/>
    </xf>
    <xf numFmtId="0" fontId="105" fillId="0" borderId="27" xfId="0" applyFont="1" applyBorder="1" applyAlignment="1">
      <alignment vertical="center" wrapText="1"/>
    </xf>
    <xf numFmtId="0" fontId="105" fillId="0" borderId="11" xfId="0" applyFont="1" applyBorder="1" applyAlignment="1">
      <alignment horizontal="center" vertical="top" wrapText="1"/>
    </xf>
    <xf numFmtId="0" fontId="19" fillId="0" borderId="11" xfId="0" applyFont="1" applyBorder="1" applyAlignment="1">
      <alignment horizontal="center" vertical="top" wrapText="1"/>
    </xf>
    <xf numFmtId="0" fontId="19" fillId="0" borderId="20" xfId="0" applyFont="1" applyBorder="1" applyAlignment="1">
      <alignment horizontal="center" vertical="top"/>
    </xf>
    <xf numFmtId="0" fontId="39" fillId="68" borderId="0" xfId="0" applyFont="1" applyFill="1" applyAlignment="1">
      <alignment wrapText="1"/>
    </xf>
    <xf numFmtId="0" fontId="39" fillId="0" borderId="0" xfId="0" applyFont="1" applyAlignment="1">
      <alignment horizontal="left" vertical="center" wrapText="1"/>
    </xf>
    <xf numFmtId="0" fontId="79" fillId="61" borderId="0" xfId="0" applyFont="1" applyFill="1" applyAlignment="1">
      <alignment wrapText="1"/>
    </xf>
    <xf numFmtId="0" fontId="19" fillId="0" borderId="66" xfId="0" applyFont="1" applyBorder="1" applyAlignment="1">
      <alignment horizontal="left" vertical="center" wrapText="1"/>
    </xf>
    <xf numFmtId="0" fontId="19" fillId="0" borderId="27" xfId="0" applyFont="1" applyBorder="1" applyAlignment="1">
      <alignment horizontal="left" vertical="center"/>
    </xf>
    <xf numFmtId="0" fontId="29" fillId="0" borderId="11" xfId="0" applyFont="1" applyBorder="1" applyAlignment="1">
      <alignment vertical="center"/>
    </xf>
    <xf numFmtId="0" fontId="19" fillId="0" borderId="11" xfId="0" applyFont="1" applyBorder="1" applyAlignment="1">
      <alignment vertical="top" wrapText="1"/>
    </xf>
    <xf numFmtId="0" fontId="105" fillId="0" borderId="11" xfId="0" applyFont="1" applyBorder="1" applyAlignment="1">
      <alignment horizontal="left" vertical="top" wrapText="1"/>
    </xf>
    <xf numFmtId="0" fontId="104" fillId="0" borderId="0" xfId="147" applyFont="1" applyAlignment="1" applyProtection="1">
      <alignment wrapText="1"/>
      <protection locked="0"/>
    </xf>
    <xf numFmtId="0" fontId="3" fillId="66" borderId="11" xfId="0" applyFont="1" applyFill="1" applyBorder="1" applyAlignment="1">
      <alignment horizontal="center" vertical="center" wrapText="1"/>
    </xf>
    <xf numFmtId="0" fontId="89" fillId="0" borderId="0" xfId="0" applyFont="1" applyAlignment="1">
      <alignment horizontal="left" vertical="center" wrapText="1"/>
    </xf>
    <xf numFmtId="0" fontId="164" fillId="0" borderId="0" xfId="0" applyFont="1" applyAlignment="1">
      <alignment horizontal="left" vertical="center" wrapText="1"/>
    </xf>
    <xf numFmtId="0" fontId="102" fillId="0" borderId="0" xfId="0" applyFont="1" applyAlignment="1">
      <alignment horizontal="center" vertical="center" wrapText="1"/>
    </xf>
    <xf numFmtId="0" fontId="104" fillId="0" borderId="0" xfId="147" applyFont="1" applyAlignment="1">
      <alignment horizontal="left"/>
    </xf>
    <xf numFmtId="0" fontId="162" fillId="0" borderId="0" xfId="0" applyFont="1"/>
    <xf numFmtId="0" fontId="174" fillId="0" borderId="0" xfId="0" applyFont="1"/>
    <xf numFmtId="0" fontId="25" fillId="0" borderId="0" xfId="0" applyFont="1" applyAlignment="1">
      <alignment vertical="top" wrapText="1"/>
    </xf>
    <xf numFmtId="0" fontId="95" fillId="0" borderId="0" xfId="0" applyFont="1" applyAlignment="1">
      <alignment horizontal="right" vertical="center"/>
    </xf>
    <xf numFmtId="0" fontId="104" fillId="0" borderId="0" xfId="147" applyFont="1" applyAlignment="1" applyProtection="1">
      <alignment horizontal="right" wrapText="1"/>
      <protection locked="0"/>
    </xf>
    <xf numFmtId="0" fontId="0" fillId="0" borderId="0" xfId="0" applyAlignment="1" applyProtection="1">
      <alignment horizontal="right"/>
      <protection locked="0"/>
    </xf>
    <xf numFmtId="0" fontId="161" fillId="0" borderId="11" xfId="0" applyFont="1" applyBorder="1" applyAlignment="1">
      <alignment horizontal="left" vertical="top" wrapText="1"/>
    </xf>
    <xf numFmtId="0" fontId="174" fillId="0" borderId="0" xfId="0" applyFont="1" applyAlignment="1">
      <alignment horizontal="left" vertical="center"/>
    </xf>
    <xf numFmtId="0" fontId="145" fillId="0" borderId="11" xfId="147" applyFont="1" applyFill="1" applyBorder="1" applyAlignment="1" applyProtection="1">
      <alignment horizontal="left" vertical="center" wrapText="1"/>
    </xf>
    <xf numFmtId="0" fontId="3" fillId="0" borderId="0" xfId="0" applyFont="1" applyAlignment="1">
      <alignment vertical="top" wrapText="1"/>
    </xf>
    <xf numFmtId="0" fontId="177" fillId="0" borderId="0" xfId="0" applyFont="1"/>
    <xf numFmtId="0" fontId="148" fillId="0" borderId="0" xfId="232" applyFont="1"/>
    <xf numFmtId="0" fontId="19" fillId="27" borderId="138" xfId="0" applyFont="1" applyFill="1" applyBorder="1" applyAlignment="1">
      <alignment vertical="top" wrapText="1"/>
    </xf>
    <xf numFmtId="0" fontId="19" fillId="27" borderId="138" xfId="0" applyFont="1" applyFill="1" applyBorder="1" applyAlignment="1">
      <alignment wrapText="1"/>
    </xf>
    <xf numFmtId="0" fontId="19" fillId="27" borderId="25" xfId="0" applyFont="1" applyFill="1" applyBorder="1" applyAlignment="1">
      <alignment vertical="top" wrapText="1"/>
    </xf>
    <xf numFmtId="0" fontId="19" fillId="27" borderId="23" xfId="0" applyFont="1" applyFill="1" applyBorder="1" applyAlignment="1">
      <alignment wrapText="1"/>
    </xf>
    <xf numFmtId="0" fontId="19" fillId="27" borderId="25" xfId="0" applyFont="1" applyFill="1" applyBorder="1" applyAlignment="1">
      <alignment wrapText="1"/>
    </xf>
    <xf numFmtId="0" fontId="19" fillId="0" borderId="12" xfId="0" applyFont="1" applyBorder="1" applyAlignment="1">
      <alignment horizontal="center" vertical="center"/>
    </xf>
    <xf numFmtId="10" fontId="19" fillId="0" borderId="37" xfId="189" applyNumberFormat="1" applyFont="1" applyFill="1" applyBorder="1" applyAlignment="1" applyProtection="1">
      <alignment horizontal="center" vertical="center"/>
    </xf>
    <xf numFmtId="10" fontId="3" fillId="26" borderId="37" xfId="189" applyNumberFormat="1" applyFont="1" applyFill="1" applyBorder="1" applyAlignment="1" applyProtection="1">
      <alignment horizontal="center" vertical="center"/>
      <protection locked="0"/>
    </xf>
    <xf numFmtId="10" fontId="3" fillId="26" borderId="45" xfId="189" applyNumberFormat="1" applyFont="1" applyFill="1" applyBorder="1" applyAlignment="1" applyProtection="1">
      <alignment horizontal="center" vertical="center"/>
      <protection locked="0"/>
    </xf>
    <xf numFmtId="10" fontId="19" fillId="0" borderId="12" xfId="189" applyNumberFormat="1" applyFont="1" applyFill="1" applyBorder="1" applyAlignment="1" applyProtection="1">
      <alignment horizontal="center" vertical="center"/>
    </xf>
    <xf numFmtId="1" fontId="3" fillId="26" borderId="23" xfId="0" applyNumberFormat="1" applyFont="1" applyFill="1" applyBorder="1" applyAlignment="1" applyProtection="1">
      <alignment horizontal="center" vertical="center"/>
      <protection locked="0"/>
    </xf>
    <xf numFmtId="0" fontId="19" fillId="27" borderId="139" xfId="0" applyFont="1" applyFill="1" applyBorder="1" applyAlignment="1">
      <alignment vertical="top" wrapText="1"/>
    </xf>
    <xf numFmtId="0" fontId="19" fillId="27" borderId="139" xfId="0" applyFont="1" applyFill="1" applyBorder="1" applyAlignment="1">
      <alignment wrapText="1"/>
    </xf>
    <xf numFmtId="10" fontId="3" fillId="0" borderId="11" xfId="189" applyNumberFormat="1" applyFont="1" applyFill="1" applyBorder="1" applyAlignment="1" applyProtection="1">
      <alignment horizontal="center" vertical="center"/>
    </xf>
    <xf numFmtId="0" fontId="181" fillId="0" borderId="0" xfId="232" applyFont="1" applyAlignment="1">
      <alignment vertical="center" wrapText="1"/>
    </xf>
    <xf numFmtId="0" fontId="105" fillId="0" borderId="0" xfId="232" applyFont="1" applyAlignment="1">
      <alignment wrapText="1"/>
    </xf>
    <xf numFmtId="0" fontId="3" fillId="0" borderId="17" xfId="0" applyFont="1" applyBorder="1" applyAlignment="1">
      <alignment vertical="center"/>
    </xf>
    <xf numFmtId="0" fontId="7" fillId="0" borderId="31" xfId="0" applyFont="1" applyBorder="1" applyAlignment="1">
      <alignment vertical="center"/>
    </xf>
    <xf numFmtId="0" fontId="7" fillId="0" borderId="30" xfId="0" applyFont="1" applyBorder="1" applyAlignment="1">
      <alignment vertical="center"/>
    </xf>
    <xf numFmtId="0" fontId="3" fillId="0" borderId="30" xfId="0" applyFont="1" applyBorder="1" applyAlignment="1">
      <alignment vertical="center"/>
    </xf>
    <xf numFmtId="0" fontId="3" fillId="0" borderId="29" xfId="0" applyFont="1" applyBorder="1" applyAlignment="1">
      <alignment horizontal="right" vertical="center"/>
    </xf>
    <xf numFmtId="0" fontId="19" fillId="27" borderId="42" xfId="0" applyFont="1" applyFill="1" applyBorder="1" applyAlignment="1">
      <alignment horizontal="center" vertical="top" wrapText="1"/>
    </xf>
    <xf numFmtId="0" fontId="19" fillId="27" borderId="58" xfId="0" applyFont="1" applyFill="1" applyBorder="1" applyAlignment="1">
      <alignment horizontal="center" wrapText="1"/>
    </xf>
    <xf numFmtId="0" fontId="19" fillId="27" borderId="0" xfId="0" applyFont="1" applyFill="1" applyAlignment="1">
      <alignment horizontal="center" vertical="top" wrapText="1"/>
    </xf>
    <xf numFmtId="0" fontId="19" fillId="27" borderId="0" xfId="0" applyFont="1" applyFill="1" applyAlignment="1">
      <alignment horizontal="center" wrapText="1"/>
    </xf>
    <xf numFmtId="0" fontId="19" fillId="0" borderId="37" xfId="0" applyFont="1" applyBorder="1" applyAlignment="1">
      <alignment horizontal="center" vertical="center"/>
    </xf>
    <xf numFmtId="0" fontId="181" fillId="0" borderId="0" xfId="232" applyFont="1" applyAlignment="1">
      <alignment wrapText="1"/>
    </xf>
    <xf numFmtId="0" fontId="3" fillId="0" borderId="29" xfId="0" applyFont="1" applyBorder="1" applyAlignment="1">
      <alignment horizontal="center" vertical="center"/>
    </xf>
    <xf numFmtId="0" fontId="39" fillId="61" borderId="0" xfId="0" applyFont="1" applyFill="1" applyAlignment="1">
      <alignment horizontal="left" vertical="center"/>
    </xf>
    <xf numFmtId="0" fontId="25" fillId="61" borderId="0" xfId="0" applyFont="1" applyFill="1" applyAlignment="1">
      <alignment wrapText="1"/>
    </xf>
    <xf numFmtId="0" fontId="0" fillId="0" borderId="11" xfId="0" applyBorder="1"/>
    <xf numFmtId="0" fontId="0" fillId="61" borderId="11" xfId="0" applyFill="1" applyBorder="1"/>
    <xf numFmtId="0" fontId="19" fillId="0" borderId="23" xfId="0" applyFont="1" applyBorder="1" applyAlignment="1">
      <alignment horizontal="center" vertical="center" wrapText="1"/>
    </xf>
    <xf numFmtId="0" fontId="19" fillId="0" borderId="23" xfId="0" applyFont="1" applyBorder="1" applyAlignment="1">
      <alignment vertical="center" wrapText="1"/>
    </xf>
    <xf numFmtId="0" fontId="95" fillId="0" borderId="23" xfId="0" applyFont="1" applyBorder="1" applyAlignment="1">
      <alignment horizontal="center" vertical="center" wrapText="1"/>
    </xf>
    <xf numFmtId="0" fontId="72" fillId="0" borderId="0" xfId="0" applyFont="1"/>
    <xf numFmtId="0" fontId="19" fillId="0" borderId="137" xfId="0" applyFont="1" applyBorder="1" applyAlignment="1">
      <alignment horizontal="left" vertical="center" wrapText="1"/>
    </xf>
    <xf numFmtId="0" fontId="19" fillId="0" borderId="37" xfId="0" applyFont="1" applyBorder="1" applyAlignment="1">
      <alignment horizontal="left" vertical="center" wrapText="1"/>
    </xf>
    <xf numFmtId="1" fontId="18" fillId="0" borderId="23" xfId="0" applyNumberFormat="1" applyFont="1" applyBorder="1" applyAlignment="1">
      <alignment horizontal="center" vertical="center"/>
    </xf>
    <xf numFmtId="1" fontId="19" fillId="99" borderId="37" xfId="0" applyNumberFormat="1" applyFont="1" applyFill="1" applyBorder="1" applyAlignment="1">
      <alignment horizontal="center" vertical="center"/>
    </xf>
    <xf numFmtId="1" fontId="72" fillId="0" borderId="0" xfId="0" applyNumberFormat="1" applyFont="1"/>
    <xf numFmtId="0" fontId="72" fillId="0" borderId="48" xfId="0" applyFont="1" applyBorder="1"/>
    <xf numFmtId="0" fontId="19" fillId="0" borderId="12" xfId="0" applyFont="1" applyBorder="1" applyAlignment="1">
      <alignment horizontal="center" vertical="top" wrapText="1"/>
    </xf>
    <xf numFmtId="0" fontId="95" fillId="0" borderId="57" xfId="0" applyFont="1" applyBorder="1" applyAlignment="1">
      <alignment horizontal="left"/>
    </xf>
    <xf numFmtId="0" fontId="95" fillId="0" borderId="48" xfId="0" applyFont="1" applyBorder="1" applyAlignment="1">
      <alignment horizontal="left"/>
    </xf>
    <xf numFmtId="49" fontId="19" fillId="0" borderId="12"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112" xfId="0" applyFont="1" applyBorder="1" applyAlignment="1">
      <alignment horizontal="left" vertical="top"/>
    </xf>
    <xf numFmtId="0" fontId="95" fillId="0" borderId="24" xfId="0" applyFont="1" applyBorder="1" applyAlignment="1">
      <alignment horizontal="left" vertical="top"/>
    </xf>
    <xf numFmtId="0" fontId="19" fillId="0" borderId="51" xfId="0" applyFont="1" applyBorder="1" applyAlignment="1">
      <alignment vertical="center" wrapText="1"/>
    </xf>
    <xf numFmtId="0" fontId="19" fillId="0" borderId="137" xfId="0" applyFont="1" applyBorder="1" applyAlignment="1">
      <alignment vertical="center" wrapText="1"/>
    </xf>
    <xf numFmtId="0" fontId="95" fillId="61" borderId="66" xfId="0" applyFont="1" applyFill="1" applyBorder="1" applyAlignment="1">
      <alignment horizontal="left" vertical="center" wrapText="1"/>
    </xf>
    <xf numFmtId="0" fontId="6" fillId="0" borderId="0" xfId="0" applyFont="1" applyProtection="1">
      <protection locked="0"/>
    </xf>
    <xf numFmtId="0" fontId="185" fillId="0" borderId="0" xfId="645" applyBorder="1" applyAlignment="1" applyProtection="1">
      <alignment horizontal="left" vertical="center" wrapText="1"/>
      <protection locked="0"/>
    </xf>
    <xf numFmtId="0" fontId="185" fillId="0" borderId="0" xfId="645" applyBorder="1" applyAlignment="1" applyProtection="1">
      <alignment vertical="center" wrapText="1"/>
      <protection locked="0"/>
    </xf>
    <xf numFmtId="0" fontId="105" fillId="0" borderId="0" xfId="0" applyFont="1" applyAlignment="1">
      <alignment vertical="top" wrapText="1"/>
    </xf>
    <xf numFmtId="0" fontId="89" fillId="0" borderId="11" xfId="0" applyFont="1" applyBorder="1" applyAlignment="1">
      <alignment vertical="center"/>
    </xf>
    <xf numFmtId="0" fontId="109" fillId="0" borderId="11" xfId="0" applyFont="1" applyBorder="1" applyAlignment="1">
      <alignment vertical="center" wrapText="1"/>
    </xf>
    <xf numFmtId="0" fontId="89" fillId="100" borderId="30" xfId="0" applyFont="1" applyFill="1" applyBorder="1" applyAlignment="1">
      <alignment vertical="center"/>
    </xf>
    <xf numFmtId="0" fontId="89" fillId="100" borderId="11" xfId="0" applyFont="1" applyFill="1" applyBorder="1" applyAlignment="1">
      <alignment vertical="center"/>
    </xf>
    <xf numFmtId="0" fontId="95" fillId="0" borderId="0" xfId="0" applyFont="1" applyAlignment="1">
      <alignment horizontal="left" indent="40"/>
    </xf>
    <xf numFmtId="0" fontId="12" fillId="61" borderId="0" xfId="0" applyFont="1" applyFill="1" applyAlignment="1">
      <alignment horizontal="left" vertical="center" wrapText="1"/>
    </xf>
    <xf numFmtId="0" fontId="98" fillId="61" borderId="0" xfId="0" applyFont="1" applyFill="1" applyAlignment="1">
      <alignment horizontal="left" indent="40"/>
    </xf>
    <xf numFmtId="0" fontId="95" fillId="0" borderId="0" xfId="0" applyFont="1" applyAlignment="1">
      <alignment horizontal="left" indent="30"/>
    </xf>
    <xf numFmtId="0" fontId="104" fillId="0" borderId="0" xfId="147" applyFont="1" applyAlignment="1" applyProtection="1">
      <alignment horizontal="left" indent="30"/>
    </xf>
    <xf numFmtId="0" fontId="0" fillId="0" borderId="0" xfId="0" applyAlignment="1">
      <alignment horizontal="left"/>
    </xf>
    <xf numFmtId="0" fontId="89" fillId="61" borderId="11" xfId="0" applyFont="1" applyFill="1" applyBorder="1" applyAlignment="1">
      <alignment vertical="top"/>
    </xf>
    <xf numFmtId="0" fontId="0" fillId="65" borderId="11" xfId="0" applyFill="1" applyBorder="1" applyAlignment="1">
      <alignment vertical="top" wrapText="1"/>
    </xf>
    <xf numFmtId="0" fontId="0" fillId="80" borderId="11" xfId="0" applyFill="1" applyBorder="1" applyAlignment="1">
      <alignment vertical="top" wrapText="1"/>
    </xf>
    <xf numFmtId="0" fontId="110" fillId="61" borderId="11" xfId="0" applyFont="1" applyFill="1" applyBorder="1" applyAlignment="1">
      <alignment vertical="top" wrapText="1"/>
    </xf>
    <xf numFmtId="0" fontId="0" fillId="80" borderId="11" xfId="0" applyFill="1" applyBorder="1" applyAlignment="1">
      <alignment vertical="top"/>
    </xf>
    <xf numFmtId="0" fontId="0" fillId="64" borderId="11" xfId="0" applyFill="1" applyBorder="1" applyAlignment="1">
      <alignment vertical="top" wrapText="1"/>
    </xf>
    <xf numFmtId="0" fontId="0" fillId="64" borderId="11" xfId="0" applyFill="1" applyBorder="1" applyAlignment="1">
      <alignment vertical="top"/>
    </xf>
    <xf numFmtId="0" fontId="22" fillId="61" borderId="11" xfId="0" applyFont="1" applyFill="1" applyBorder="1" applyAlignment="1">
      <alignment vertical="top"/>
    </xf>
    <xf numFmtId="0" fontId="22" fillId="0" borderId="11" xfId="0" applyFont="1" applyBorder="1" applyAlignment="1">
      <alignment vertical="top"/>
    </xf>
    <xf numFmtId="0" fontId="19" fillId="61" borderId="29" xfId="147" applyFont="1" applyFill="1" applyBorder="1" applyAlignment="1" applyProtection="1">
      <alignment vertical="top" wrapText="1"/>
    </xf>
    <xf numFmtId="0" fontId="19" fillId="61" borderId="0" xfId="0" applyFont="1" applyFill="1" applyAlignment="1">
      <alignment wrapText="1"/>
    </xf>
    <xf numFmtId="0" fontId="19" fillId="61" borderId="26" xfId="0" applyFont="1" applyFill="1" applyBorder="1" applyAlignment="1">
      <alignment horizontal="left" vertical="center"/>
    </xf>
    <xf numFmtId="0" fontId="22" fillId="0" borderId="0" xfId="0" applyFont="1" applyAlignment="1">
      <alignment horizontal="left" vertical="center" wrapText="1"/>
    </xf>
    <xf numFmtId="0" fontId="3" fillId="66" borderId="30" xfId="0" applyFont="1" applyFill="1" applyBorder="1" applyAlignment="1">
      <alignment vertical="center" wrapText="1"/>
    </xf>
    <xf numFmtId="0" fontId="43" fillId="0" borderId="0" xfId="0" applyFont="1" applyAlignment="1">
      <alignment horizontal="center" vertical="center" wrapText="1"/>
    </xf>
    <xf numFmtId="0" fontId="3" fillId="61" borderId="0" xfId="0" applyFont="1" applyFill="1" applyAlignment="1">
      <alignment horizontal="center" vertical="center"/>
    </xf>
    <xf numFmtId="0" fontId="0" fillId="61" borderId="0" xfId="0" applyFill="1" applyAlignment="1">
      <alignment horizontal="center" vertical="center"/>
    </xf>
    <xf numFmtId="0" fontId="3" fillId="61" borderId="22" xfId="0" applyFont="1" applyFill="1" applyBorder="1" applyAlignment="1">
      <alignment vertical="center" wrapText="1"/>
    </xf>
    <xf numFmtId="0" fontId="105" fillId="61" borderId="11" xfId="0" applyFont="1" applyFill="1" applyBorder="1" applyAlignment="1">
      <alignment horizontal="left" vertical="top" wrapText="1"/>
    </xf>
    <xf numFmtId="0" fontId="135" fillId="0" borderId="0" xfId="0" applyFont="1"/>
    <xf numFmtId="0" fontId="135" fillId="0" borderId="0" xfId="0" applyFont="1" applyAlignment="1">
      <alignment horizontal="left"/>
    </xf>
    <xf numFmtId="0" fontId="22" fillId="0" borderId="32" xfId="0" applyFont="1" applyBorder="1" applyAlignment="1">
      <alignment horizontal="left"/>
    </xf>
    <xf numFmtId="0" fontId="104" fillId="0" borderId="0" xfId="147" applyFont="1" applyAlignment="1" applyProtection="1">
      <alignment horizontal="left"/>
      <protection locked="0"/>
    </xf>
    <xf numFmtId="0" fontId="0" fillId="0" borderId="21" xfId="0" applyBorder="1" applyAlignment="1">
      <alignment horizontal="center" vertical="center"/>
    </xf>
    <xf numFmtId="0" fontId="20" fillId="0" borderId="141" xfId="0" applyFont="1" applyBorder="1" applyAlignment="1">
      <alignment horizontal="center" vertical="center" wrapText="1"/>
    </xf>
    <xf numFmtId="0" fontId="98" fillId="0" borderId="22" xfId="0" applyFont="1" applyBorder="1"/>
    <xf numFmtId="0" fontId="12" fillId="101" borderId="0" xfId="0" applyFont="1" applyFill="1" applyAlignment="1">
      <alignment horizontal="left" vertical="center"/>
    </xf>
    <xf numFmtId="0" fontId="4" fillId="101" borderId="0" xfId="0" applyFont="1" applyFill="1" applyAlignment="1">
      <alignment horizontal="left" vertical="center" wrapText="1"/>
    </xf>
    <xf numFmtId="0" fontId="132" fillId="61" borderId="0" xfId="0" applyFont="1" applyFill="1"/>
    <xf numFmtId="0" fontId="189" fillId="0" borderId="0" xfId="0" applyFont="1"/>
    <xf numFmtId="0" fontId="102" fillId="61" borderId="0" xfId="0" applyFont="1" applyFill="1" applyAlignment="1">
      <alignment horizontal="center" vertical="center"/>
    </xf>
    <xf numFmtId="0" fontId="19" fillId="61" borderId="20" xfId="0" applyFont="1" applyFill="1" applyBorder="1" applyAlignment="1">
      <alignment horizontal="left" vertical="top"/>
    </xf>
    <xf numFmtId="0" fontId="3" fillId="0" borderId="31" xfId="0" applyFont="1" applyBorder="1" applyAlignment="1">
      <alignment vertical="center" wrapText="1"/>
    </xf>
    <xf numFmtId="0" fontId="19" fillId="61" borderId="11" xfId="0" quotePrefix="1" applyFont="1" applyFill="1" applyBorder="1" applyAlignment="1">
      <alignment vertical="center" wrapText="1"/>
    </xf>
    <xf numFmtId="0" fontId="192" fillId="0" borderId="0" xfId="0" applyFont="1"/>
    <xf numFmtId="1" fontId="6" fillId="26" borderId="37" xfId="0" applyNumberFormat="1" applyFont="1" applyFill="1" applyBorder="1" applyAlignment="1" applyProtection="1">
      <alignment horizontal="center" vertical="center"/>
      <protection locked="0"/>
    </xf>
    <xf numFmtId="10" fontId="6" fillId="23" borderId="37" xfId="189" applyNumberFormat="1" applyFont="1" applyFill="1" applyBorder="1" applyAlignment="1" applyProtection="1">
      <alignment horizontal="center" vertical="center" wrapText="1"/>
    </xf>
    <xf numFmtId="0" fontId="191" fillId="0" borderId="0" xfId="0" applyFont="1"/>
    <xf numFmtId="1" fontId="96" fillId="102" borderId="37" xfId="189" applyNumberFormat="1" applyFont="1" applyFill="1" applyBorder="1" applyAlignment="1" applyProtection="1">
      <alignment horizontal="center" vertical="center" wrapText="1"/>
    </xf>
    <xf numFmtId="10" fontId="96" fillId="23" borderId="37" xfId="189" applyNumberFormat="1" applyFont="1" applyFill="1" applyBorder="1" applyAlignment="1" applyProtection="1">
      <alignment horizontal="center" vertical="center" wrapText="1"/>
    </xf>
    <xf numFmtId="1" fontId="18" fillId="26" borderId="37" xfId="0" applyNumberFormat="1" applyFont="1" applyFill="1" applyBorder="1" applyAlignment="1" applyProtection="1">
      <alignment horizontal="center" vertical="center"/>
      <protection locked="0"/>
    </xf>
    <xf numFmtId="10" fontId="18" fillId="23" borderId="37" xfId="189" applyNumberFormat="1" applyFont="1" applyFill="1" applyBorder="1" applyAlignment="1" applyProtection="1">
      <alignment horizontal="center" vertical="center" wrapText="1"/>
    </xf>
    <xf numFmtId="0" fontId="19" fillId="0" borderId="0" xfId="232" applyFont="1"/>
    <xf numFmtId="0" fontId="92" fillId="0" borderId="0" xfId="0" applyFont="1" applyAlignment="1">
      <alignment wrapText="1"/>
    </xf>
    <xf numFmtId="0" fontId="95" fillId="0" borderId="142" xfId="0" applyFont="1" applyBorder="1" applyAlignment="1">
      <alignment vertical="center" wrapText="1"/>
    </xf>
    <xf numFmtId="0" fontId="105" fillId="61" borderId="0" xfId="0" applyFont="1" applyFill="1" applyAlignment="1">
      <alignment horizontal="center" vertical="center" wrapText="1"/>
    </xf>
    <xf numFmtId="0" fontId="92" fillId="0" borderId="142" xfId="0" applyFont="1" applyBorder="1" applyAlignment="1">
      <alignment horizontal="center" vertical="center"/>
    </xf>
    <xf numFmtId="0" fontId="95" fillId="0" borderId="149" xfId="0" applyFont="1" applyBorder="1" applyAlignment="1">
      <alignment horizontal="left" vertical="top" wrapText="1"/>
    </xf>
    <xf numFmtId="0" fontId="95" fillId="0" borderId="117" xfId="0" applyFont="1" applyBorder="1" applyAlignment="1">
      <alignment horizontal="left" vertical="top"/>
    </xf>
    <xf numFmtId="0" fontId="95" fillId="0" borderId="117" xfId="0" applyFont="1" applyBorder="1" applyAlignment="1">
      <alignment horizontal="left" vertical="top" wrapText="1"/>
    </xf>
    <xf numFmtId="0" fontId="1" fillId="0" borderId="0" xfId="0" applyFont="1" applyAlignment="1">
      <alignment horizontal="left"/>
    </xf>
    <xf numFmtId="0" fontId="112" fillId="0" borderId="0" xfId="0" applyFont="1" applyAlignment="1">
      <alignment horizontal="left"/>
    </xf>
    <xf numFmtId="0" fontId="1" fillId="0" borderId="0" xfId="0" applyFont="1" applyAlignment="1">
      <alignment horizontal="center" vertical="center"/>
    </xf>
    <xf numFmtId="0" fontId="1" fillId="0" borderId="0" xfId="0" applyFont="1"/>
    <xf numFmtId="0" fontId="112" fillId="0" borderId="0" xfId="0" applyFont="1" applyAlignment="1">
      <alignment vertical="top"/>
    </xf>
    <xf numFmtId="0" fontId="95" fillId="0" borderId="142" xfId="0" applyFont="1" applyBorder="1" applyAlignment="1">
      <alignment horizontal="left" vertical="top" wrapText="1"/>
    </xf>
    <xf numFmtId="0" fontId="123" fillId="0" borderId="37" xfId="0" applyFont="1" applyBorder="1" applyAlignment="1">
      <alignment horizontal="center" vertical="center"/>
    </xf>
    <xf numFmtId="0" fontId="101" fillId="0" borderId="112" xfId="0" applyFont="1" applyBorder="1" applyAlignment="1">
      <alignment horizontal="center" vertical="center"/>
    </xf>
    <xf numFmtId="0" fontId="123" fillId="0" borderId="0" xfId="0" applyFont="1" applyAlignment="1">
      <alignment horizontal="center" vertical="center"/>
    </xf>
    <xf numFmtId="0" fontId="95" fillId="0" borderId="36" xfId="0" applyFont="1" applyBorder="1" applyAlignment="1">
      <alignment horizontal="left" vertical="top" wrapText="1"/>
    </xf>
    <xf numFmtId="0" fontId="95" fillId="0" borderId="119" xfId="0" applyFont="1" applyBorder="1" applyAlignment="1">
      <alignment horizontal="left" vertical="top" wrapText="1"/>
    </xf>
    <xf numFmtId="0" fontId="95" fillId="0" borderId="19" xfId="0" applyFont="1" applyBorder="1" applyAlignment="1">
      <alignment horizontal="left" vertical="top" wrapText="1"/>
    </xf>
    <xf numFmtId="0" fontId="95" fillId="0" borderId="151" xfId="0" applyFont="1" applyBorder="1" applyAlignment="1">
      <alignment horizontal="left" vertical="top"/>
    </xf>
    <xf numFmtId="0" fontId="3" fillId="0" borderId="117" xfId="0" applyFont="1" applyBorder="1" applyAlignment="1">
      <alignment horizontal="left" vertical="center" wrapText="1"/>
    </xf>
    <xf numFmtId="0" fontId="95" fillId="0" borderId="143" xfId="0" applyFont="1" applyBorder="1" applyAlignment="1">
      <alignment horizontal="left" vertical="top" wrapText="1"/>
    </xf>
    <xf numFmtId="0" fontId="3" fillId="0" borderId="151" xfId="0" applyFont="1" applyBorder="1" applyAlignment="1">
      <alignment horizontal="left" vertical="center" wrapText="1"/>
    </xf>
    <xf numFmtId="0" fontId="3" fillId="0" borderId="82" xfId="0" applyFont="1" applyBorder="1" applyAlignment="1">
      <alignment horizontal="left" vertical="center" wrapText="1"/>
    </xf>
    <xf numFmtId="0" fontId="108" fillId="0" borderId="37" xfId="0" applyFont="1" applyBorder="1" applyAlignment="1">
      <alignment horizontal="center" vertical="center"/>
    </xf>
    <xf numFmtId="0" fontId="99" fillId="0" borderId="37" xfId="0" applyFont="1" applyBorder="1" applyAlignment="1">
      <alignment horizontal="center" vertical="center"/>
    </xf>
    <xf numFmtId="0" fontId="99" fillId="0" borderId="25" xfId="0" applyFont="1" applyBorder="1" applyAlignment="1">
      <alignment horizontal="center" vertical="center"/>
    </xf>
    <xf numFmtId="0" fontId="99" fillId="0" borderId="122" xfId="0" applyFont="1" applyBorder="1" applyAlignment="1">
      <alignment horizontal="center" vertical="center"/>
    </xf>
    <xf numFmtId="0" fontId="99" fillId="0" borderId="156" xfId="0" applyFont="1" applyBorder="1" applyAlignment="1">
      <alignment horizontal="center" vertical="center"/>
    </xf>
    <xf numFmtId="0" fontId="99" fillId="0" borderId="137" xfId="0" applyFont="1" applyBorder="1" applyAlignment="1">
      <alignment horizontal="center" vertical="center"/>
    </xf>
    <xf numFmtId="0" fontId="92" fillId="0" borderId="142" xfId="0" applyFont="1" applyBorder="1" applyAlignment="1">
      <alignment horizontal="center" vertical="center" wrapText="1"/>
    </xf>
    <xf numFmtId="0" fontId="201" fillId="0" borderId="25" xfId="0" applyFont="1" applyBorder="1" applyAlignment="1">
      <alignment horizontal="center" vertical="center"/>
    </xf>
    <xf numFmtId="0" fontId="95" fillId="0" borderId="150" xfId="0" applyFont="1" applyBorder="1" applyAlignment="1">
      <alignment horizontal="left" vertical="top" wrapText="1"/>
    </xf>
    <xf numFmtId="0" fontId="99" fillId="0" borderId="23" xfId="0" applyFont="1" applyBorder="1" applyAlignment="1">
      <alignment horizontal="center" vertical="center"/>
    </xf>
    <xf numFmtId="0" fontId="108" fillId="0" borderId="23" xfId="0" applyFont="1" applyBorder="1" applyAlignment="1">
      <alignment horizontal="center" vertical="center"/>
    </xf>
    <xf numFmtId="0" fontId="99" fillId="0" borderId="56" xfId="0" applyFont="1" applyBorder="1" applyAlignment="1">
      <alignment horizontal="center" vertical="center"/>
    </xf>
    <xf numFmtId="0" fontId="99" fillId="0" borderId="12" xfId="0" applyFont="1" applyBorder="1" applyAlignment="1">
      <alignment horizontal="center" vertical="center"/>
    </xf>
    <xf numFmtId="0" fontId="95" fillId="0" borderId="151" xfId="0" applyFont="1" applyBorder="1" applyAlignment="1">
      <alignment horizontal="left" vertical="center" wrapText="1"/>
    </xf>
    <xf numFmtId="0" fontId="98" fillId="0" borderId="55" xfId="0" applyFont="1" applyBorder="1" applyAlignment="1">
      <alignment horizontal="center"/>
    </xf>
    <xf numFmtId="0" fontId="202" fillId="0" borderId="0" xfId="0" applyFont="1" applyAlignment="1">
      <alignment vertical="top"/>
    </xf>
    <xf numFmtId="0" fontId="203" fillId="61" borderId="0" xfId="0" applyFont="1" applyFill="1" applyAlignment="1">
      <alignment vertical="top" wrapText="1"/>
    </xf>
    <xf numFmtId="0" fontId="1" fillId="0" borderId="142" xfId="0" applyFont="1" applyBorder="1" applyAlignment="1">
      <alignment horizontal="center" vertical="center"/>
    </xf>
    <xf numFmtId="10" fontId="1" fillId="0" borderId="142" xfId="0" applyNumberFormat="1" applyFont="1" applyBorder="1" applyAlignment="1">
      <alignment horizontal="center" vertical="center"/>
    </xf>
    <xf numFmtId="0" fontId="95" fillId="0" borderId="125" xfId="0" applyFont="1" applyBorder="1" applyAlignment="1">
      <alignment horizontal="left" vertical="top" wrapText="1"/>
    </xf>
    <xf numFmtId="0" fontId="201" fillId="0" borderId="0" xfId="0" applyFont="1" applyAlignment="1">
      <alignment horizontal="center" vertical="center"/>
    </xf>
    <xf numFmtId="0" fontId="101" fillId="0" borderId="0" xfId="0" applyFont="1" applyAlignment="1">
      <alignment horizontal="center" vertical="center"/>
    </xf>
    <xf numFmtId="0" fontId="132" fillId="0" borderId="0" xfId="0" applyFont="1" applyAlignment="1">
      <alignment vertical="center"/>
    </xf>
    <xf numFmtId="0" fontId="12" fillId="0" borderId="0" xfId="0" applyFont="1" applyAlignment="1">
      <alignment horizontal="left"/>
    </xf>
    <xf numFmtId="0" fontId="19" fillId="0" borderId="0" xfId="0" applyFont="1" applyAlignment="1">
      <alignment wrapText="1"/>
    </xf>
    <xf numFmtId="0" fontId="6" fillId="0" borderId="0" xfId="0" applyFont="1" applyAlignment="1">
      <alignment horizontal="left"/>
    </xf>
    <xf numFmtId="0" fontId="18" fillId="0" borderId="142" xfId="0" applyFont="1" applyBorder="1" applyAlignment="1">
      <alignment horizontal="left" vertical="top" wrapText="1"/>
    </xf>
    <xf numFmtId="0" fontId="18" fillId="0" borderId="142" xfId="0" applyFont="1" applyBorder="1" applyAlignment="1">
      <alignment horizontal="left" vertical="top"/>
    </xf>
    <xf numFmtId="0" fontId="18" fillId="0" borderId="144" xfId="0" applyFont="1" applyBorder="1" applyAlignment="1">
      <alignment horizontal="left" vertical="top"/>
    </xf>
    <xf numFmtId="0" fontId="18" fillId="0" borderId="116" xfId="0" applyFont="1" applyBorder="1" applyAlignment="1">
      <alignment horizontal="left" vertical="top" wrapText="1"/>
    </xf>
    <xf numFmtId="0" fontId="6" fillId="0" borderId="0" xfId="0" applyFont="1" applyAlignment="1">
      <alignment horizontal="left" wrapText="1"/>
    </xf>
    <xf numFmtId="0" fontId="19" fillId="0" borderId="142" xfId="0" applyFont="1" applyBorder="1" applyAlignment="1">
      <alignment horizontal="left" vertical="top" wrapText="1"/>
    </xf>
    <xf numFmtId="0" fontId="19" fillId="0" borderId="144" xfId="0" applyFont="1" applyBorder="1" applyAlignment="1">
      <alignment horizontal="left" vertical="top" wrapText="1"/>
    </xf>
    <xf numFmtId="0" fontId="19" fillId="0" borderId="116" xfId="0" applyFont="1" applyBorder="1" applyAlignment="1">
      <alignment horizontal="left" vertical="top" wrapText="1"/>
    </xf>
    <xf numFmtId="0" fontId="6" fillId="0" borderId="0" xfId="0" applyFont="1" applyAlignment="1">
      <alignment horizontal="left" vertical="top" wrapText="1"/>
    </xf>
    <xf numFmtId="0" fontId="6" fillId="61" borderId="0" xfId="0" applyFont="1" applyFill="1" applyAlignment="1">
      <alignment horizontal="left" vertical="top" wrapText="1"/>
    </xf>
    <xf numFmtId="0" fontId="19" fillId="61" borderId="142" xfId="0" applyFont="1" applyFill="1" applyBorder="1" applyAlignment="1">
      <alignment horizontal="left" vertical="top" wrapText="1"/>
    </xf>
    <xf numFmtId="0" fontId="29" fillId="0" borderId="142" xfId="0" applyFont="1" applyBorder="1" applyAlignment="1">
      <alignment horizontal="left" vertical="top" wrapText="1"/>
    </xf>
    <xf numFmtId="0" fontId="19" fillId="61" borderId="144" xfId="0" applyFont="1" applyFill="1" applyBorder="1" applyAlignment="1">
      <alignment horizontal="left" vertical="top" wrapText="1"/>
    </xf>
    <xf numFmtId="0" fontId="19" fillId="61" borderId="142" xfId="0" applyFont="1" applyFill="1" applyBorder="1" applyAlignment="1">
      <alignment vertical="top" wrapText="1"/>
    </xf>
    <xf numFmtId="0" fontId="95" fillId="61" borderId="142" xfId="0" applyFont="1" applyFill="1" applyBorder="1" applyAlignment="1">
      <alignment horizontal="left" vertical="top" wrapText="1"/>
    </xf>
    <xf numFmtId="0" fontId="19" fillId="0" borderId="142" xfId="0" applyFont="1" applyBorder="1" applyAlignment="1">
      <alignment wrapText="1"/>
    </xf>
    <xf numFmtId="0" fontId="6" fillId="0" borderId="0" xfId="0" applyFont="1" applyAlignment="1">
      <alignment horizontal="center"/>
    </xf>
    <xf numFmtId="0" fontId="105" fillId="0" borderId="17" xfId="0" applyFont="1" applyBorder="1" applyAlignment="1">
      <alignment horizontal="left" vertical="top" wrapText="1"/>
    </xf>
    <xf numFmtId="0" fontId="161" fillId="0" borderId="11" xfId="0" applyFont="1" applyBorder="1" applyAlignment="1">
      <alignment vertical="center" wrapText="1"/>
    </xf>
    <xf numFmtId="0" fontId="35" fillId="0" borderId="142" xfId="0" applyFont="1" applyBorder="1"/>
    <xf numFmtId="0" fontId="19" fillId="61" borderId="142" xfId="0" applyFont="1" applyFill="1" applyBorder="1" applyAlignment="1">
      <alignment vertical="center"/>
    </xf>
    <xf numFmtId="0" fontId="175" fillId="0" borderId="0" xfId="0" applyFont="1" applyAlignment="1">
      <alignment vertical="center" wrapText="1"/>
    </xf>
    <xf numFmtId="0" fontId="19" fillId="0" borderId="142" xfId="0" applyFont="1" applyBorder="1" applyAlignment="1">
      <alignment horizontal="center" vertical="center" wrapText="1"/>
    </xf>
    <xf numFmtId="0" fontId="19" fillId="61" borderId="159" xfId="0" applyFont="1" applyFill="1" applyBorder="1" applyAlignment="1">
      <alignment horizontal="center" vertical="center" wrapText="1"/>
    </xf>
    <xf numFmtId="0" fontId="4" fillId="0" borderId="143" xfId="0" applyFont="1" applyBorder="1" applyAlignment="1">
      <alignment horizontal="left" vertical="center" wrapText="1"/>
    </xf>
    <xf numFmtId="0" fontId="4" fillId="0" borderId="19" xfId="0" applyFont="1" applyBorder="1" applyAlignment="1">
      <alignment horizontal="center" vertical="center"/>
    </xf>
    <xf numFmtId="0" fontId="4" fillId="0" borderId="142" xfId="0" applyFont="1" applyBorder="1" applyAlignment="1">
      <alignment horizontal="left" indent="2"/>
    </xf>
    <xf numFmtId="0" fontId="22" fillId="89" borderId="142" xfId="232" applyFill="1" applyBorder="1" applyAlignment="1" applyProtection="1">
      <alignment horizontal="center" vertical="center"/>
      <protection locked="0"/>
    </xf>
    <xf numFmtId="0" fontId="4" fillId="97" borderId="19" xfId="0" applyFont="1" applyFill="1" applyBorder="1" applyAlignment="1">
      <alignment horizontal="center" vertical="center"/>
    </xf>
    <xf numFmtId="0" fontId="22" fillId="0" borderId="142" xfId="232"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23" borderId="0" xfId="0" applyFont="1" applyFill="1" applyAlignment="1">
      <alignment horizontal="right" vertical="top"/>
    </xf>
    <xf numFmtId="0" fontId="206" fillId="0" borderId="38" xfId="0" applyFont="1" applyBorder="1" applyAlignment="1">
      <alignment horizontal="center" vertical="center"/>
    </xf>
    <xf numFmtId="0" fontId="206" fillId="0" borderId="13" xfId="0" applyFont="1" applyBorder="1" applyAlignment="1">
      <alignment horizontal="center" vertical="center"/>
    </xf>
    <xf numFmtId="0" fontId="206" fillId="0" borderId="51" xfId="0" applyFont="1" applyBorder="1" applyAlignment="1">
      <alignment horizontal="center" vertical="center"/>
    </xf>
    <xf numFmtId="0" fontId="206" fillId="0" borderId="53" xfId="0" applyFont="1" applyBorder="1" applyAlignment="1">
      <alignment horizontal="center" vertical="center"/>
    </xf>
    <xf numFmtId="0" fontId="92" fillId="0" borderId="0" xfId="0" applyFont="1" applyAlignment="1">
      <alignment horizontal="center" vertical="center"/>
    </xf>
    <xf numFmtId="0" fontId="1" fillId="0" borderId="0" xfId="0" applyFont="1" applyAlignment="1">
      <alignment horizontal="left" vertical="top" wrapText="1"/>
    </xf>
    <xf numFmtId="0" fontId="108" fillId="0" borderId="0" xfId="0" applyFont="1" applyAlignment="1">
      <alignment horizontal="center" vertical="center"/>
    </xf>
    <xf numFmtId="0" fontId="209" fillId="0" borderId="0" xfId="0" applyFont="1" applyAlignment="1">
      <alignment horizontal="left" vertical="top" wrapText="1"/>
    </xf>
    <xf numFmtId="0" fontId="5" fillId="0" borderId="123" xfId="0" applyFont="1" applyBorder="1" applyAlignment="1">
      <alignment horizontal="center" vertical="center"/>
    </xf>
    <xf numFmtId="0" fontId="19" fillId="0" borderId="142" xfId="0" applyFont="1" applyBorder="1" applyAlignment="1">
      <alignment horizontal="left" vertical="center" wrapText="1"/>
    </xf>
    <xf numFmtId="0" fontId="19" fillId="0" borderId="143" xfId="0" applyFont="1" applyBorder="1" applyAlignment="1">
      <alignment horizontal="center" vertical="center" wrapText="1"/>
    </xf>
    <xf numFmtId="0" fontId="19" fillId="0" borderId="46" xfId="0" applyFont="1" applyBorder="1" applyAlignment="1">
      <alignment horizontal="center" vertical="center" wrapText="1"/>
    </xf>
    <xf numFmtId="0" fontId="95" fillId="0" borderId="46" xfId="0" applyFont="1" applyBorder="1" applyAlignment="1">
      <alignment horizontal="center" vertical="top" wrapText="1"/>
    </xf>
    <xf numFmtId="0" fontId="108" fillId="0" borderId="46" xfId="0" applyFont="1" applyBorder="1" applyAlignment="1">
      <alignment horizontal="center" vertical="center"/>
    </xf>
    <xf numFmtId="0" fontId="108" fillId="0" borderId="163" xfId="0" applyFont="1" applyBorder="1" applyAlignment="1">
      <alignment horizontal="center" vertical="center"/>
    </xf>
    <xf numFmtId="0" fontId="19" fillId="0" borderId="163" xfId="0" applyFont="1" applyBorder="1" applyAlignment="1">
      <alignment horizontal="center" vertical="center" wrapText="1"/>
    </xf>
    <xf numFmtId="0" fontId="108" fillId="0" borderId="26" xfId="0" applyFont="1" applyBorder="1" applyAlignment="1">
      <alignment horizontal="center" vertical="center"/>
    </xf>
    <xf numFmtId="0" fontId="19"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46" xfId="0" applyFont="1" applyBorder="1" applyAlignment="1">
      <alignment horizontal="center" vertical="center"/>
    </xf>
    <xf numFmtId="0" fontId="3" fillId="0" borderId="10" xfId="0" applyFont="1" applyBorder="1" applyAlignment="1">
      <alignment horizontal="center" vertical="top"/>
    </xf>
    <xf numFmtId="0" fontId="3" fillId="0" borderId="0" xfId="0" applyFont="1" applyAlignment="1">
      <alignment horizontal="center" vertical="top"/>
    </xf>
    <xf numFmtId="0" fontId="3" fillId="0" borderId="32" xfId="0" applyFont="1" applyBorder="1" applyAlignment="1">
      <alignment horizontal="center" vertical="top"/>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0" xfId="0" applyFont="1" applyBorder="1" applyAlignment="1">
      <alignment horizontal="left" vertical="center"/>
    </xf>
    <xf numFmtId="0" fontId="95" fillId="0" borderId="32" xfId="0" applyFont="1" applyBorder="1" applyAlignment="1">
      <alignment horizontal="left" vertical="center"/>
    </xf>
    <xf numFmtId="0" fontId="41" fillId="0" borderId="0" xfId="0" applyFont="1" applyAlignment="1">
      <alignment horizontal="center"/>
    </xf>
    <xf numFmtId="0" fontId="105" fillId="0" borderId="0" xfId="0" applyFont="1"/>
    <xf numFmtId="0" fontId="157" fillId="0" borderId="0" xfId="0" applyFont="1" applyAlignment="1">
      <alignment vertical="center"/>
    </xf>
    <xf numFmtId="0" fontId="6" fillId="0" borderId="37" xfId="0" applyFont="1" applyBorder="1" applyAlignment="1">
      <alignment horizontal="center" vertical="center" wrapText="1"/>
    </xf>
    <xf numFmtId="1" fontId="6" fillId="29" borderId="37" xfId="0" applyNumberFormat="1" applyFont="1" applyFill="1" applyBorder="1" applyAlignment="1">
      <alignment horizontal="center" vertical="center" wrapText="1"/>
    </xf>
    <xf numFmtId="0" fontId="3" fillId="0" borderId="137" xfId="0" applyFont="1" applyBorder="1" applyAlignment="1">
      <alignment vertical="center" wrapText="1"/>
    </xf>
    <xf numFmtId="0" fontId="95" fillId="0" borderId="137" xfId="0" applyFont="1" applyBorder="1" applyAlignment="1">
      <alignment vertical="center" wrapText="1"/>
    </xf>
    <xf numFmtId="0" fontId="95" fillId="0" borderId="37" xfId="0" applyFont="1" applyBorder="1" applyAlignment="1">
      <alignment vertical="center" wrapText="1"/>
    </xf>
    <xf numFmtId="0" fontId="198" fillId="0" borderId="0" xfId="0" applyFont="1"/>
    <xf numFmtId="1" fontId="18" fillId="29" borderId="37" xfId="0" applyNumberFormat="1" applyFont="1" applyFill="1" applyBorder="1" applyAlignment="1">
      <alignment horizontal="center" vertical="center" wrapText="1"/>
    </xf>
    <xf numFmtId="0" fontId="1" fillId="0" borderId="142" xfId="0" applyFont="1" applyBorder="1" applyAlignment="1">
      <alignment horizontal="center" vertical="center" wrapText="1"/>
    </xf>
    <xf numFmtId="0" fontId="95" fillId="0" borderId="142" xfId="0" applyFont="1" applyBorder="1" applyAlignment="1">
      <alignment horizontal="center" vertical="center" wrapText="1"/>
    </xf>
    <xf numFmtId="0" fontId="95" fillId="0" borderId="144" xfId="0" applyFont="1" applyBorder="1" applyAlignment="1">
      <alignment horizontal="left" vertical="top" wrapText="1"/>
    </xf>
    <xf numFmtId="0" fontId="95" fillId="0" borderId="142" xfId="0" applyFont="1" applyBorder="1" applyAlignment="1">
      <alignment horizontal="left" vertical="center" wrapText="1"/>
    </xf>
    <xf numFmtId="0" fontId="39" fillId="61" borderId="0" xfId="0" applyFont="1" applyFill="1" applyAlignment="1">
      <alignment horizontal="left" vertical="center" wrapText="1"/>
    </xf>
    <xf numFmtId="0" fontId="1" fillId="0" borderId="32" xfId="0" applyFont="1" applyBorder="1" applyAlignment="1">
      <alignment horizontal="left"/>
    </xf>
    <xf numFmtId="0" fontId="98" fillId="0" borderId="141" xfId="0" applyFont="1" applyBorder="1" applyAlignment="1">
      <alignment horizontal="center" vertical="center"/>
    </xf>
    <xf numFmtId="0" fontId="210" fillId="0" borderId="0" xfId="0" applyFont="1" applyAlignment="1">
      <alignment horizontal="center" vertical="center"/>
    </xf>
    <xf numFmtId="0" fontId="1" fillId="73" borderId="0" xfId="0" applyFont="1" applyFill="1" applyAlignment="1">
      <alignment horizontal="left" vertical="center" wrapText="1"/>
    </xf>
    <xf numFmtId="0" fontId="19" fillId="0" borderId="141" xfId="0" applyFont="1" applyBorder="1" applyAlignment="1">
      <alignment horizontal="center" vertical="center" wrapText="1"/>
    </xf>
    <xf numFmtId="0" fontId="19" fillId="0" borderId="14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141" xfId="0" applyFont="1" applyBorder="1" applyAlignment="1">
      <alignment horizontal="center" vertical="center" wrapText="1"/>
    </xf>
    <xf numFmtId="0" fontId="3" fillId="61" borderId="10" xfId="0" applyFont="1" applyFill="1" applyBorder="1" applyAlignment="1">
      <alignment horizontal="center" vertical="center" wrapText="1"/>
    </xf>
    <xf numFmtId="0" fontId="3" fillId="61" borderId="141" xfId="0" applyFont="1" applyFill="1" applyBorder="1" applyAlignment="1">
      <alignment horizontal="center" vertical="center" wrapText="1"/>
    </xf>
    <xf numFmtId="0" fontId="3" fillId="61" borderId="46" xfId="0" applyFont="1" applyFill="1" applyBorder="1" applyAlignment="1">
      <alignment vertical="center" wrapText="1"/>
    </xf>
    <xf numFmtId="0" fontId="95" fillId="0" borderId="55" xfId="0" applyFont="1" applyBorder="1"/>
    <xf numFmtId="0" fontId="104" fillId="0" borderId="11" xfId="147" applyFont="1" applyFill="1" applyBorder="1" applyAlignment="1">
      <alignment horizontal="left" vertical="center" wrapText="1"/>
    </xf>
    <xf numFmtId="0" fontId="98" fillId="0" borderId="0" xfId="0" applyFont="1" applyAlignment="1">
      <alignment horizontal="left" vertical="center" wrapText="1"/>
    </xf>
    <xf numFmtId="0" fontId="33" fillId="0" borderId="0" xfId="0" applyFont="1" applyAlignment="1">
      <alignment horizontal="left" vertical="center"/>
    </xf>
    <xf numFmtId="0" fontId="25" fillId="0" borderId="0" xfId="0" applyFont="1" applyAlignment="1">
      <alignment horizontal="left" vertical="center"/>
    </xf>
    <xf numFmtId="0" fontId="167" fillId="0" borderId="0" xfId="0" applyFont="1" applyAlignment="1">
      <alignment horizontal="left" vertical="center" wrapText="1"/>
    </xf>
    <xf numFmtId="0" fontId="204" fillId="0" borderId="11" xfId="147" applyFont="1" applyFill="1" applyBorder="1" applyAlignment="1">
      <alignment horizontal="left" vertical="center" wrapText="1"/>
    </xf>
    <xf numFmtId="0" fontId="104" fillId="0" borderId="11" xfId="147" applyFont="1" applyFill="1" applyBorder="1" applyAlignment="1" applyProtection="1">
      <alignment horizontal="left" vertical="center" wrapText="1"/>
      <protection locked="0"/>
    </xf>
    <xf numFmtId="0" fontId="104" fillId="0" borderId="11" xfId="147" applyFont="1" applyFill="1" applyBorder="1" applyAlignment="1" applyProtection="1">
      <alignment vertical="center" wrapText="1"/>
    </xf>
    <xf numFmtId="0" fontId="132" fillId="0" borderId="0" xfId="0" applyFont="1" applyAlignment="1">
      <alignment wrapText="1"/>
    </xf>
    <xf numFmtId="0" fontId="18" fillId="61" borderId="11" xfId="0" applyFont="1" applyFill="1" applyBorder="1" applyAlignment="1">
      <alignment vertical="center" wrapText="1"/>
    </xf>
    <xf numFmtId="0" fontId="19" fillId="61" borderId="142" xfId="0" applyFont="1" applyFill="1" applyBorder="1" applyAlignment="1">
      <alignment horizontal="center" vertical="center" wrapText="1"/>
    </xf>
    <xf numFmtId="0" fontId="1" fillId="0" borderId="0" xfId="0" applyFont="1" applyAlignment="1">
      <alignment vertical="center"/>
    </xf>
    <xf numFmtId="0" fontId="1" fillId="61" borderId="0" xfId="0" applyFont="1" applyFill="1" applyAlignment="1">
      <alignment vertical="center"/>
    </xf>
    <xf numFmtId="0" fontId="99" fillId="61" borderId="0" xfId="0" applyFont="1" applyFill="1" applyAlignment="1">
      <alignment vertical="center"/>
    </xf>
    <xf numFmtId="0" fontId="92" fillId="0" borderId="0" xfId="0" applyFont="1" applyAlignment="1">
      <alignment vertical="center"/>
    </xf>
    <xf numFmtId="0" fontId="96" fillId="0" borderId="116" xfId="0" applyFont="1" applyBorder="1" applyAlignment="1">
      <alignment horizontal="center" vertical="center"/>
    </xf>
    <xf numFmtId="0" fontId="96" fillId="0" borderId="142" xfId="0" applyFont="1" applyBorder="1" applyAlignment="1">
      <alignment horizontal="center" vertical="center"/>
    </xf>
    <xf numFmtId="0" fontId="96" fillId="0" borderId="117" xfId="0" applyFont="1" applyBorder="1" applyAlignment="1">
      <alignment horizontal="center" vertical="center"/>
    </xf>
    <xf numFmtId="0" fontId="95" fillId="99" borderId="116" xfId="0" applyFont="1" applyFill="1" applyBorder="1" applyAlignment="1">
      <alignment horizontal="center" vertical="center"/>
    </xf>
    <xf numFmtId="0" fontId="95" fillId="99" borderId="142" xfId="0" applyFont="1" applyFill="1" applyBorder="1" applyAlignment="1">
      <alignment horizontal="center" vertical="center"/>
    </xf>
    <xf numFmtId="10" fontId="96" fillId="0" borderId="118" xfId="646" applyNumberFormat="1" applyFont="1" applyBorder="1" applyAlignment="1">
      <alignment horizontal="center" vertical="center"/>
    </xf>
    <xf numFmtId="10" fontId="96" fillId="0" borderId="36" xfId="646" applyNumberFormat="1" applyFont="1" applyBorder="1" applyAlignment="1">
      <alignment horizontal="center" vertical="center"/>
    </xf>
    <xf numFmtId="10" fontId="96" fillId="0" borderId="119" xfId="646" applyNumberFormat="1" applyFont="1" applyBorder="1" applyAlignment="1">
      <alignment horizontal="center" vertical="center"/>
    </xf>
    <xf numFmtId="0" fontId="1" fillId="0" borderId="0" xfId="0" applyFont="1" applyAlignment="1">
      <alignment vertical="center" wrapText="1"/>
    </xf>
    <xf numFmtId="0" fontId="43" fillId="0" borderId="0" xfId="0" applyFont="1" applyAlignment="1">
      <alignment vertical="center" wrapText="1"/>
    </xf>
    <xf numFmtId="0" fontId="43" fillId="0" borderId="0" xfId="0" applyFont="1" applyAlignment="1">
      <alignment vertical="center"/>
    </xf>
    <xf numFmtId="0" fontId="3" fillId="68" borderId="11" xfId="0" applyFont="1" applyFill="1" applyBorder="1" applyAlignment="1">
      <alignment horizontal="left" vertical="top" wrapText="1"/>
    </xf>
    <xf numFmtId="0" fontId="43" fillId="0" borderId="142" xfId="0" applyFont="1" applyBorder="1" applyAlignment="1">
      <alignment vertical="top" wrapText="1"/>
    </xf>
    <xf numFmtId="0" fontId="85" fillId="0" borderId="0" xfId="147" applyAlignment="1" applyProtection="1">
      <alignment wrapText="1"/>
      <protection locked="0"/>
    </xf>
    <xf numFmtId="0" fontId="98" fillId="0" borderId="0" xfId="0" applyFont="1" applyAlignment="1">
      <alignment horizontal="center"/>
    </xf>
    <xf numFmtId="0" fontId="92"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6" fillId="0" borderId="174" xfId="0" applyFont="1" applyBorder="1" applyAlignment="1">
      <alignment horizontal="center" vertical="center"/>
    </xf>
    <xf numFmtId="0" fontId="96" fillId="0" borderId="19" xfId="0" applyFont="1" applyBorder="1" applyAlignment="1">
      <alignment horizontal="center" vertical="center"/>
    </xf>
    <xf numFmtId="0" fontId="96" fillId="0" borderId="151" xfId="0" applyFont="1" applyBorder="1" applyAlignment="1">
      <alignment horizontal="center" vertical="center"/>
    </xf>
    <xf numFmtId="0" fontId="98" fillId="0" borderId="145" xfId="0" applyFont="1" applyBorder="1" applyAlignment="1">
      <alignment horizontal="center"/>
    </xf>
    <xf numFmtId="0" fontId="98" fillId="0" borderId="153" xfId="0" applyFont="1" applyBorder="1" applyAlignment="1">
      <alignment horizontal="center"/>
    </xf>
    <xf numFmtId="0" fontId="92" fillId="0" borderId="0" xfId="0" applyFont="1" applyAlignment="1">
      <alignment horizontal="left"/>
    </xf>
    <xf numFmtId="10" fontId="96" fillId="0" borderId="0" xfId="646" applyNumberFormat="1" applyFont="1" applyAlignment="1">
      <alignment horizontal="center" vertical="center"/>
    </xf>
    <xf numFmtId="0" fontId="12" fillId="0" borderId="0" xfId="0" quotePrefix="1" applyFont="1" applyAlignment="1">
      <alignment horizontal="left" vertical="center" wrapText="1"/>
    </xf>
    <xf numFmtId="0" fontId="92" fillId="0" borderId="0" xfId="0" applyFont="1" applyAlignment="1">
      <alignment horizontal="left" vertical="top" wrapText="1"/>
    </xf>
    <xf numFmtId="0" fontId="19" fillId="0" borderId="11" xfId="147" applyFont="1" applyFill="1" applyBorder="1" applyAlignment="1" applyProtection="1">
      <alignment horizontal="left" vertical="top" wrapText="1"/>
    </xf>
    <xf numFmtId="0" fontId="35" fillId="0" borderId="0" xfId="0" applyFont="1" applyAlignment="1">
      <alignment vertical="center" wrapText="1"/>
    </xf>
    <xf numFmtId="0" fontId="216" fillId="0" borderId="0" xfId="0" applyFont="1" applyAlignment="1">
      <alignment vertical="center" wrapText="1"/>
    </xf>
    <xf numFmtId="0" fontId="18" fillId="0" borderId="11" xfId="0" applyFont="1" applyBorder="1" applyAlignment="1">
      <alignment horizontal="center" vertical="center" wrapText="1"/>
    </xf>
    <xf numFmtId="0" fontId="35" fillId="0" borderId="0" xfId="0" applyFont="1" applyAlignment="1">
      <alignment horizontal="left" vertical="center" wrapText="1"/>
    </xf>
    <xf numFmtId="0" fontId="189" fillId="0" borderId="29" xfId="0" applyFont="1" applyBorder="1" applyAlignment="1">
      <alignment horizontal="left" vertical="center" wrapText="1"/>
    </xf>
    <xf numFmtId="0" fontId="104" fillId="0" borderId="175" xfId="147" applyFont="1" applyBorder="1" applyAlignment="1" applyProtection="1">
      <alignment horizontal="center" vertical="center" wrapText="1"/>
      <protection locked="0"/>
    </xf>
    <xf numFmtId="0" fontId="92" fillId="0" borderId="0" xfId="0" applyFont="1" applyAlignment="1">
      <alignment vertical="top"/>
    </xf>
    <xf numFmtId="0" fontId="19" fillId="0" borderId="142" xfId="0" applyFont="1" applyBorder="1" applyAlignment="1">
      <alignment vertical="center" wrapText="1"/>
    </xf>
    <xf numFmtId="0" fontId="89" fillId="61" borderId="142" xfId="0" applyFont="1" applyFill="1" applyBorder="1" applyAlignment="1">
      <alignment vertical="top"/>
    </xf>
    <xf numFmtId="10" fontId="18" fillId="0" borderId="23" xfId="189" applyNumberFormat="1" applyFont="1" applyFill="1" applyBorder="1" applyAlignment="1" applyProtection="1">
      <alignment horizontal="center" vertical="center" wrapText="1"/>
    </xf>
    <xf numFmtId="0" fontId="1" fillId="0" borderId="31" xfId="0" applyFont="1" applyBorder="1" applyAlignment="1">
      <alignment horizontal="left"/>
    </xf>
    <xf numFmtId="0" fontId="95" fillId="0" borderId="21" xfId="0" applyFont="1" applyBorder="1" applyAlignment="1">
      <alignment horizontal="center" vertical="center"/>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1" fillId="0" borderId="0" xfId="0" applyFont="1" applyProtection="1">
      <protection locked="0"/>
    </xf>
    <xf numFmtId="0" fontId="1" fillId="61" borderId="0" xfId="0" applyFont="1" applyFill="1"/>
    <xf numFmtId="0" fontId="3" fillId="0" borderId="37" xfId="0" applyFont="1" applyBorder="1" applyAlignment="1">
      <alignment vertical="center" wrapText="1"/>
    </xf>
    <xf numFmtId="0" fontId="19" fillId="0" borderId="0" xfId="0" applyFont="1" applyAlignment="1">
      <alignment vertical="top" wrapText="1"/>
    </xf>
    <xf numFmtId="0" fontId="104" fillId="61" borderId="11" xfId="147" applyFont="1" applyFill="1" applyBorder="1" applyAlignment="1">
      <alignment horizontal="left" vertical="center" wrapText="1"/>
    </xf>
    <xf numFmtId="0" fontId="204" fillId="61" borderId="11" xfId="147" applyFont="1" applyFill="1" applyBorder="1" applyAlignment="1" applyProtection="1">
      <alignment vertical="center" wrapText="1"/>
    </xf>
    <xf numFmtId="0" fontId="22" fillId="61" borderId="142" xfId="0" applyFont="1" applyFill="1" applyBorder="1" applyAlignment="1">
      <alignment vertical="top"/>
    </xf>
    <xf numFmtId="0" fontId="22" fillId="61" borderId="142" xfId="0" applyFont="1" applyFill="1" applyBorder="1" applyAlignment="1">
      <alignment vertical="top" wrapText="1"/>
    </xf>
    <xf numFmtId="0" fontId="42" fillId="61" borderId="142" xfId="0" applyFont="1" applyFill="1" applyBorder="1" applyAlignment="1">
      <alignment vertical="top" wrapText="1"/>
    </xf>
    <xf numFmtId="0" fontId="89" fillId="61" borderId="142" xfId="0" applyFont="1" applyFill="1" applyBorder="1" applyAlignment="1">
      <alignment vertical="top" wrapText="1"/>
    </xf>
    <xf numFmtId="0" fontId="105" fillId="65" borderId="0" xfId="0" applyFont="1" applyFill="1" applyAlignment="1">
      <alignment horizontal="left" vertical="center" wrapText="1"/>
    </xf>
    <xf numFmtId="164" fontId="19" fillId="0" borderId="0" xfId="647" applyNumberFormat="1" applyFont="1" applyFill="1" applyBorder="1" applyAlignment="1" applyProtection="1">
      <alignment vertical="center"/>
    </xf>
    <xf numFmtId="164" fontId="19" fillId="104" borderId="38" xfId="647" applyNumberFormat="1" applyFont="1" applyFill="1" applyBorder="1" applyAlignment="1" applyProtection="1">
      <alignment horizontal="center" vertical="center"/>
    </xf>
    <xf numFmtId="9" fontId="19" fillId="104" borderId="37" xfId="647" applyFont="1" applyFill="1" applyBorder="1" applyAlignment="1" applyProtection="1">
      <alignment horizontal="center" vertical="center"/>
    </xf>
    <xf numFmtId="164" fontId="19" fillId="105" borderId="51" xfId="647" applyNumberFormat="1" applyFont="1" applyFill="1" applyBorder="1" applyAlignment="1" applyProtection="1">
      <alignment horizontal="center" vertical="center"/>
    </xf>
    <xf numFmtId="164" fontId="19" fillId="105" borderId="23"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vertical="center" wrapText="1"/>
    </xf>
    <xf numFmtId="164" fontId="19" fillId="0" borderId="38" xfId="647" applyNumberFormat="1" applyFont="1" applyFill="1" applyBorder="1" applyAlignment="1" applyProtection="1">
      <alignment horizontal="center" vertical="center"/>
    </xf>
    <xf numFmtId="164" fontId="19" fillId="0" borderId="12" xfId="647" applyNumberFormat="1" applyFont="1" applyFill="1" applyBorder="1" applyAlignment="1" applyProtection="1">
      <alignment horizontal="center" vertical="top" wrapText="1"/>
    </xf>
    <xf numFmtId="164" fontId="19" fillId="107" borderId="13" xfId="647" applyNumberFormat="1" applyFont="1" applyFill="1" applyBorder="1" applyAlignment="1" applyProtection="1">
      <alignment horizontal="center" vertical="center"/>
    </xf>
    <xf numFmtId="164" fontId="19" fillId="107" borderId="12" xfId="647" applyNumberFormat="1" applyFont="1" applyFill="1" applyBorder="1" applyAlignment="1" applyProtection="1">
      <alignment horizontal="center" vertical="center"/>
    </xf>
    <xf numFmtId="164" fontId="19" fillId="107" borderId="38" xfId="647" applyNumberFormat="1" applyFont="1" applyFill="1" applyBorder="1" applyAlignment="1" applyProtection="1">
      <alignment horizontal="center" vertical="center"/>
    </xf>
    <xf numFmtId="164" fontId="19" fillId="107" borderId="37"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horizontal="center" vertical="center"/>
    </xf>
    <xf numFmtId="0" fontId="96" fillId="0" borderId="0" xfId="0" applyFont="1" applyAlignment="1">
      <alignment vertical="center"/>
    </xf>
    <xf numFmtId="14" fontId="19" fillId="0" borderId="142" xfId="0" applyNumberFormat="1" applyFont="1" applyBorder="1" applyAlignment="1">
      <alignment horizontal="center" vertical="center" wrapText="1"/>
    </xf>
    <xf numFmtId="0" fontId="100" fillId="0" borderId="0" xfId="0" applyFont="1" applyAlignment="1">
      <alignment horizontal="center" vertical="center"/>
    </xf>
    <xf numFmtId="0" fontId="35" fillId="0" borderId="22" xfId="0" applyFont="1" applyBorder="1" applyAlignment="1">
      <alignment horizontal="center" vertical="center"/>
    </xf>
    <xf numFmtId="0" fontId="17" fillId="0" borderId="0" xfId="0" applyFont="1" applyAlignment="1">
      <alignment horizontal="center" vertical="center"/>
    </xf>
    <xf numFmtId="0" fontId="100" fillId="0" borderId="0" xfId="0" applyFont="1"/>
    <xf numFmtId="0" fontId="35" fillId="0" borderId="141" xfId="0" applyFont="1" applyBorder="1" applyAlignment="1">
      <alignment horizontal="center" vertical="center"/>
    </xf>
    <xf numFmtId="0" fontId="22" fillId="0" borderId="0" xfId="0" applyFont="1" applyAlignment="1">
      <alignment horizontal="center" vertical="center"/>
    </xf>
    <xf numFmtId="0" fontId="1" fillId="61" borderId="11" xfId="0" applyFont="1" applyFill="1" applyBorder="1" applyAlignment="1">
      <alignment vertical="top" wrapText="1"/>
    </xf>
    <xf numFmtId="0" fontId="104" fillId="61" borderId="11" xfId="147" applyFont="1" applyFill="1" applyBorder="1" applyAlignment="1" applyProtection="1">
      <alignment vertical="center" wrapText="1"/>
    </xf>
    <xf numFmtId="0" fontId="93" fillId="0" borderId="0" xfId="0" applyFont="1" applyAlignment="1">
      <alignment horizontal="left" vertical="top"/>
    </xf>
    <xf numFmtId="0" fontId="134" fillId="0" borderId="0" xfId="0" applyFont="1" applyAlignment="1">
      <alignment horizontal="left" vertical="top"/>
    </xf>
    <xf numFmtId="0" fontId="18" fillId="61" borderId="11" xfId="0" applyFont="1" applyFill="1" applyBorder="1" applyAlignment="1">
      <alignment vertical="top" wrapText="1"/>
    </xf>
    <xf numFmtId="0" fontId="6" fillId="0" borderId="11" xfId="0" applyFont="1" applyBorder="1" applyAlignment="1">
      <alignment vertical="top" wrapText="1"/>
    </xf>
    <xf numFmtId="0" fontId="22" fillId="0" borderId="11" xfId="0" applyFont="1" applyBorder="1" applyAlignment="1">
      <alignment vertical="top" wrapText="1"/>
    </xf>
    <xf numFmtId="0" fontId="42" fillId="0" borderId="0" xfId="0" applyFont="1" applyAlignment="1">
      <alignment vertical="top" wrapText="1"/>
    </xf>
    <xf numFmtId="0" fontId="100" fillId="0" borderId="0" xfId="0" applyFont="1" applyAlignment="1">
      <alignment vertical="top" wrapText="1"/>
    </xf>
    <xf numFmtId="0" fontId="27" fillId="66" borderId="10" xfId="0" applyFont="1" applyFill="1" applyBorder="1" applyAlignment="1">
      <alignment vertical="top" wrapText="1"/>
    </xf>
    <xf numFmtId="0" fontId="27" fillId="66" borderId="0" xfId="0" applyFont="1" applyFill="1" applyAlignment="1">
      <alignment vertical="top" wrapText="1"/>
    </xf>
    <xf numFmtId="0" fontId="18" fillId="0" borderId="11" xfId="0" applyFont="1" applyBorder="1" applyAlignment="1">
      <alignment vertical="top" wrapText="1"/>
    </xf>
    <xf numFmtId="0" fontId="19" fillId="65" borderId="142" xfId="0" applyFont="1" applyFill="1" applyBorder="1" applyAlignment="1">
      <alignment horizontal="left" vertical="top" wrapText="1"/>
    </xf>
    <xf numFmtId="0" fontId="105" fillId="65" borderId="18" xfId="0" applyFont="1" applyFill="1" applyBorder="1" applyAlignment="1">
      <alignment vertical="center" wrapText="1"/>
    </xf>
    <xf numFmtId="0" fontId="19" fillId="0" borderId="26" xfId="0" applyFont="1" applyBorder="1" applyAlignment="1">
      <alignment vertical="center"/>
    </xf>
    <xf numFmtId="0" fontId="19" fillId="0" borderId="19" xfId="0" applyFont="1" applyBorder="1" applyAlignment="1">
      <alignment horizontal="left" vertical="center"/>
    </xf>
    <xf numFmtId="0" fontId="19" fillId="0" borderId="36" xfId="0" applyFont="1" applyBorder="1" applyAlignment="1">
      <alignment vertical="center" wrapText="1"/>
    </xf>
    <xf numFmtId="0" fontId="193" fillId="0" borderId="0" xfId="0" applyFont="1"/>
    <xf numFmtId="0" fontId="19" fillId="0" borderId="18" xfId="0" applyFont="1" applyBorder="1" applyAlignment="1">
      <alignment horizontal="left" vertical="center"/>
    </xf>
    <xf numFmtId="0" fontId="19" fillId="0" borderId="26" xfId="0" applyFont="1" applyBorder="1" applyAlignment="1">
      <alignment horizontal="left" vertical="center"/>
    </xf>
    <xf numFmtId="0" fontId="105" fillId="65" borderId="143" xfId="0" applyFont="1" applyFill="1" applyBorder="1" applyAlignment="1">
      <alignment vertical="center" wrapText="1"/>
    </xf>
    <xf numFmtId="0" fontId="19" fillId="0" borderId="11" xfId="0" quotePrefix="1" applyFont="1" applyBorder="1" applyAlignment="1">
      <alignment horizontal="left" vertical="center"/>
    </xf>
    <xf numFmtId="0" fontId="19" fillId="0" borderId="142" xfId="0" quotePrefix="1" applyFont="1" applyBorder="1" applyAlignment="1">
      <alignment horizontal="left" vertical="center" wrapText="1"/>
    </xf>
    <xf numFmtId="0" fontId="19" fillId="0" borderId="143" xfId="0" applyFont="1" applyBorder="1" applyAlignment="1">
      <alignment vertical="center" wrapText="1"/>
    </xf>
    <xf numFmtId="0" fontId="19" fillId="0" borderId="142" xfId="0" quotePrefix="1" applyFont="1" applyBorder="1" applyAlignment="1">
      <alignment horizontal="left" vertical="top" wrapText="1"/>
    </xf>
    <xf numFmtId="0" fontId="100" fillId="0" borderId="142" xfId="0" applyFont="1" applyBorder="1" applyAlignment="1">
      <alignment horizontal="left" vertical="top" wrapText="1"/>
    </xf>
    <xf numFmtId="0" fontId="29" fillId="0" borderId="11" xfId="0" applyFont="1" applyBorder="1" applyAlignment="1">
      <alignment vertical="center" wrapText="1"/>
    </xf>
    <xf numFmtId="0" fontId="22" fillId="61" borderId="0" xfId="0" applyFont="1" applyFill="1" applyAlignment="1">
      <alignment horizontal="left" vertical="center" wrapText="1"/>
    </xf>
    <xf numFmtId="0" fontId="3" fillId="61" borderId="0" xfId="0" applyFont="1" applyFill="1" applyAlignment="1">
      <alignment horizontal="left" vertical="center"/>
    </xf>
    <xf numFmtId="0" fontId="3" fillId="61" borderId="11" xfId="0" applyFont="1" applyFill="1" applyBorder="1" applyAlignment="1">
      <alignment horizontal="right" vertical="center" wrapText="1"/>
    </xf>
    <xf numFmtId="0" fontId="29" fillId="61" borderId="11" xfId="0" quotePrefix="1" applyFont="1" applyFill="1" applyBorder="1" applyAlignment="1">
      <alignment vertical="center" wrapText="1"/>
    </xf>
    <xf numFmtId="0" fontId="19" fillId="0" borderId="10" xfId="0" applyFont="1" applyBorder="1" applyAlignment="1">
      <alignment horizontal="left" vertical="center"/>
    </xf>
    <xf numFmtId="0" fontId="20" fillId="61" borderId="141" xfId="0" applyFont="1" applyFill="1" applyBorder="1" applyAlignment="1">
      <alignment horizontal="center" vertical="center" wrapText="1"/>
    </xf>
    <xf numFmtId="0" fontId="164" fillId="61" borderId="0" xfId="0" applyFont="1" applyFill="1" applyAlignment="1">
      <alignment horizontal="left" vertical="center" wrapText="1"/>
    </xf>
    <xf numFmtId="0" fontId="98" fillId="61" borderId="0" xfId="0" applyFont="1" applyFill="1" applyAlignment="1">
      <alignment horizontal="center" vertical="center"/>
    </xf>
    <xf numFmtId="0" fontId="4" fillId="61" borderId="0" xfId="0" applyFont="1" applyFill="1" applyAlignment="1">
      <alignment horizontal="center" vertical="center"/>
    </xf>
    <xf numFmtId="0" fontId="31" fillId="61" borderId="0" xfId="0" applyFont="1" applyFill="1" applyAlignment="1">
      <alignment horizontal="center" vertical="center"/>
    </xf>
    <xf numFmtId="0" fontId="95" fillId="61" borderId="0" xfId="0" applyFont="1" applyFill="1" applyAlignment="1">
      <alignment horizontal="center" vertical="center"/>
    </xf>
    <xf numFmtId="0" fontId="3" fillId="61" borderId="10" xfId="0" applyFont="1" applyFill="1" applyBorder="1" applyAlignment="1">
      <alignment vertical="center" wrapText="1"/>
    </xf>
    <xf numFmtId="0" fontId="3" fillId="61" borderId="10" xfId="0" applyFont="1" applyFill="1" applyBorder="1" applyAlignment="1">
      <alignment horizontal="center" vertical="center"/>
    </xf>
    <xf numFmtId="0" fontId="92" fillId="0" borderId="17" xfId="0" applyFont="1" applyBorder="1" applyAlignment="1">
      <alignment horizontal="left" vertical="center" wrapText="1"/>
    </xf>
    <xf numFmtId="0" fontId="92" fillId="0" borderId="29" xfId="0" applyFont="1" applyBorder="1" applyAlignment="1">
      <alignment horizontal="left" vertical="center" wrapText="1"/>
    </xf>
    <xf numFmtId="0" fontId="92" fillId="0" borderId="30" xfId="0" applyFont="1" applyBorder="1" applyAlignment="1">
      <alignment horizontal="left" vertical="center" wrapText="1"/>
    </xf>
    <xf numFmtId="0" fontId="25" fillId="0" borderId="17"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19" fillId="0" borderId="11" xfId="0" applyFont="1" applyBorder="1" applyAlignment="1">
      <alignment horizontal="left" vertical="top" wrapText="1"/>
    </xf>
    <xf numFmtId="14" fontId="19" fillId="61" borderId="18" xfId="0" applyNumberFormat="1" applyFont="1" applyFill="1" applyBorder="1" applyAlignment="1">
      <alignment horizontal="center" vertical="center" wrapText="1"/>
    </xf>
    <xf numFmtId="0" fontId="19" fillId="61" borderId="19" xfId="0" applyFont="1" applyFill="1" applyBorder="1" applyAlignment="1">
      <alignment vertical="center" wrapText="1"/>
    </xf>
    <xf numFmtId="0" fontId="19" fillId="0" borderId="18" xfId="0" applyFont="1" applyBorder="1" applyAlignment="1">
      <alignment horizontal="left" vertical="top" wrapText="1"/>
    </xf>
    <xf numFmtId="0" fontId="19" fillId="0" borderId="46" xfId="0" applyFont="1" applyBorder="1" applyAlignment="1">
      <alignment horizontal="left" vertical="top" wrapText="1"/>
    </xf>
    <xf numFmtId="0" fontId="19" fillId="0" borderId="19" xfId="0" applyFont="1" applyBorder="1" applyAlignment="1">
      <alignment horizontal="left" vertical="top" wrapText="1"/>
    </xf>
    <xf numFmtId="0" fontId="25" fillId="0" borderId="17" xfId="147" applyFont="1" applyFill="1" applyBorder="1" applyAlignment="1" applyProtection="1">
      <alignment horizontal="left" vertical="center" wrapText="1"/>
    </xf>
    <xf numFmtId="0" fontId="25" fillId="0" borderId="29" xfId="147" applyFont="1" applyFill="1" applyBorder="1" applyAlignment="1" applyProtection="1">
      <alignment horizontal="left" vertical="center" wrapText="1"/>
    </xf>
    <xf numFmtId="0" fontId="25" fillId="0" borderId="30" xfId="147" applyFont="1" applyFill="1" applyBorder="1" applyAlignment="1" applyProtection="1">
      <alignment horizontal="left" vertical="center" wrapText="1"/>
    </xf>
    <xf numFmtId="0" fontId="25" fillId="61" borderId="17" xfId="147" applyFont="1" applyFill="1" applyBorder="1" applyAlignment="1" applyProtection="1">
      <alignment horizontal="left" vertical="center" wrapText="1"/>
    </xf>
    <xf numFmtId="0" fontId="25" fillId="61" borderId="29" xfId="147" applyFont="1" applyFill="1" applyBorder="1" applyAlignment="1" applyProtection="1">
      <alignment horizontal="left" vertical="center" wrapText="1"/>
    </xf>
    <xf numFmtId="0" fontId="25" fillId="61" borderId="30" xfId="147" applyFont="1" applyFill="1" applyBorder="1" applyAlignment="1" applyProtection="1">
      <alignment horizontal="left" vertical="center" wrapText="1"/>
    </xf>
    <xf numFmtId="0" fontId="98" fillId="0" borderId="11" xfId="0" applyFont="1" applyBorder="1" applyAlignment="1">
      <alignment horizontal="left" vertical="center" wrapText="1"/>
    </xf>
    <xf numFmtId="0" fontId="98" fillId="0" borderId="11" xfId="0" applyFont="1" applyBorder="1" applyAlignment="1">
      <alignment horizontal="left" vertical="center"/>
    </xf>
    <xf numFmtId="0" fontId="98" fillId="0" borderId="20" xfId="0" applyFont="1" applyBorder="1" applyAlignment="1">
      <alignment horizontal="left" vertical="center"/>
    </xf>
    <xf numFmtId="0" fontId="98" fillId="0" borderId="10" xfId="0" applyFont="1" applyBorder="1" applyAlignment="1">
      <alignment horizontal="left" vertical="center"/>
    </xf>
    <xf numFmtId="0" fontId="98" fillId="0" borderId="33" xfId="0" applyFont="1" applyBorder="1" applyAlignment="1">
      <alignment horizontal="left" vertical="center"/>
    </xf>
    <xf numFmtId="0" fontId="35" fillId="61" borderId="20" xfId="0" applyFont="1" applyFill="1" applyBorder="1" applyAlignment="1">
      <alignment horizontal="left" vertical="center" wrapText="1"/>
    </xf>
    <xf numFmtId="0" fontId="35" fillId="61" borderId="10" xfId="0" applyFont="1" applyFill="1" applyBorder="1" applyAlignment="1">
      <alignment horizontal="left" vertical="center" wrapText="1"/>
    </xf>
    <xf numFmtId="0" fontId="35" fillId="61" borderId="33" xfId="0" applyFont="1" applyFill="1" applyBorder="1" applyAlignment="1">
      <alignment horizontal="left" vertical="center" wrapText="1"/>
    </xf>
    <xf numFmtId="0" fontId="35" fillId="61" borderId="11" xfId="0" applyFont="1" applyFill="1" applyBorder="1" applyAlignment="1">
      <alignment horizontal="left" vertical="center" wrapText="1"/>
    </xf>
    <xf numFmtId="0" fontId="3" fillId="61" borderId="0" xfId="0" applyFont="1" applyFill="1" applyAlignment="1">
      <alignment horizontal="left" vertical="center" wrapText="1"/>
    </xf>
    <xf numFmtId="0" fontId="104" fillId="0" borderId="0" xfId="147" applyFont="1" applyAlignment="1" applyProtection="1">
      <alignment horizontal="left" wrapText="1"/>
      <protection locked="0"/>
    </xf>
    <xf numFmtId="0" fontId="0" fillId="0" borderId="0" xfId="0" applyAlignment="1" applyProtection="1">
      <alignment horizontal="left"/>
      <protection locked="0"/>
    </xf>
    <xf numFmtId="0" fontId="19" fillId="0" borderId="11" xfId="0" applyFont="1" applyBorder="1" applyAlignment="1">
      <alignment horizontal="left" vertical="center" wrapText="1"/>
    </xf>
    <xf numFmtId="0" fontId="19" fillId="0" borderId="18" xfId="0" applyFont="1" applyBorder="1" applyAlignment="1">
      <alignment horizontal="left" vertical="center"/>
    </xf>
    <xf numFmtId="0" fontId="35" fillId="0" borderId="11" xfId="0" applyFont="1" applyBorder="1" applyAlignment="1">
      <alignment horizontal="center" vertical="center"/>
    </xf>
    <xf numFmtId="0" fontId="35" fillId="62" borderId="11" xfId="0" applyFont="1" applyFill="1" applyBorder="1" applyAlignment="1">
      <alignment horizontal="center" vertical="center"/>
    </xf>
    <xf numFmtId="0" fontId="19" fillId="0" borderId="11" xfId="0" applyFont="1" applyBorder="1" applyAlignment="1">
      <alignment horizontal="left" vertical="center"/>
    </xf>
    <xf numFmtId="0" fontId="19" fillId="62" borderId="11" xfId="0" applyFont="1" applyFill="1" applyBorder="1" applyAlignment="1">
      <alignment horizontal="left" vertical="center" wrapText="1"/>
    </xf>
    <xf numFmtId="0" fontId="19" fillId="62" borderId="11" xfId="0" applyFont="1" applyFill="1" applyBorder="1" applyAlignment="1">
      <alignment horizontal="left" vertical="center"/>
    </xf>
    <xf numFmtId="0" fontId="35" fillId="63" borderId="11" xfId="0" applyFont="1" applyFill="1" applyBorder="1" applyAlignment="1">
      <alignment horizontal="left" vertical="center"/>
    </xf>
    <xf numFmtId="0" fontId="19" fillId="63"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3" borderId="11" xfId="0" applyFont="1" applyFill="1" applyBorder="1" applyAlignment="1">
      <alignment horizontal="center" vertical="center"/>
    </xf>
    <xf numFmtId="0" fontId="105" fillId="0" borderId="18" xfId="0" applyFont="1" applyBorder="1" applyAlignment="1">
      <alignment horizontal="left" vertical="top" wrapText="1"/>
    </xf>
    <xf numFmtId="0" fontId="105" fillId="0" borderId="19" xfId="0" applyFont="1" applyBorder="1" applyAlignment="1">
      <alignment horizontal="left" vertical="top" wrapText="1"/>
    </xf>
    <xf numFmtId="0" fontId="35" fillId="61" borderId="11" xfId="0" applyFont="1" applyFill="1" applyBorder="1" applyAlignment="1">
      <alignment horizontal="center" vertical="center"/>
    </xf>
    <xf numFmtId="0" fontId="19" fillId="61" borderId="11" xfId="0" applyFont="1" applyFill="1" applyBorder="1" applyAlignment="1">
      <alignment horizontal="left" vertical="center" wrapText="1"/>
    </xf>
    <xf numFmtId="0" fontId="19" fillId="61" borderId="11" xfId="0" applyFont="1" applyFill="1" applyBorder="1" applyAlignment="1">
      <alignment horizontal="left"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19" fillId="63" borderId="18" xfId="0" applyFont="1" applyFill="1" applyBorder="1" applyAlignment="1">
      <alignment horizontal="left" vertical="center" wrapText="1"/>
    </xf>
    <xf numFmtId="0" fontId="19" fillId="63" borderId="19" xfId="0" applyFont="1" applyFill="1" applyBorder="1" applyAlignment="1">
      <alignment horizontal="left" vertical="center"/>
    </xf>
    <xf numFmtId="0" fontId="105" fillId="0" borderId="18" xfId="0" applyFont="1" applyBorder="1" applyAlignment="1">
      <alignment horizontal="left" vertical="center" wrapText="1"/>
    </xf>
    <xf numFmtId="0" fontId="105" fillId="0" borderId="46" xfId="0" applyFont="1" applyBorder="1" applyAlignment="1">
      <alignment horizontal="left" vertical="center"/>
    </xf>
    <xf numFmtId="0" fontId="19" fillId="63" borderId="11" xfId="0" applyFont="1" applyFill="1" applyBorder="1" applyAlignment="1">
      <alignment horizontal="center" vertical="center"/>
    </xf>
    <xf numFmtId="0" fontId="19" fillId="0" borderId="18" xfId="0" applyFont="1" applyBorder="1" applyAlignment="1">
      <alignment horizontal="left" vertical="center" wrapText="1"/>
    </xf>
    <xf numFmtId="0" fontId="19" fillId="0" borderId="19" xfId="0" applyFont="1" applyBorder="1" applyAlignment="1">
      <alignment horizontal="left" vertical="center"/>
    </xf>
    <xf numFmtId="0" fontId="35" fillId="62" borderId="11" xfId="0" applyFont="1" applyFill="1" applyBorder="1" applyAlignment="1">
      <alignment horizontal="left" vertical="center"/>
    </xf>
    <xf numFmtId="0" fontId="19" fillId="61" borderId="18" xfId="0" applyFont="1" applyFill="1" applyBorder="1" applyAlignment="1">
      <alignment horizontal="left" vertical="center" wrapText="1"/>
    </xf>
    <xf numFmtId="0" fontId="19" fillId="61" borderId="46" xfId="0" applyFont="1" applyFill="1" applyBorder="1" applyAlignment="1">
      <alignment horizontal="left" vertical="center"/>
    </xf>
    <xf numFmtId="0" fontId="19" fillId="61" borderId="19"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5" fillId="61" borderId="18" xfId="0" applyFont="1" applyFill="1" applyBorder="1" applyAlignment="1">
      <alignment horizontal="center" vertical="center"/>
    </xf>
    <xf numFmtId="0" fontId="35" fillId="61" borderId="46" xfId="0" applyFont="1" applyFill="1" applyBorder="1" applyAlignment="1">
      <alignment horizontal="center" vertical="center"/>
    </xf>
    <xf numFmtId="0" fontId="35" fillId="61" borderId="19" xfId="0" applyFont="1" applyFill="1" applyBorder="1" applyAlignment="1">
      <alignment horizontal="center" vertical="center"/>
    </xf>
    <xf numFmtId="0" fontId="35" fillId="0" borderId="11" xfId="0" applyFont="1" applyBorder="1" applyAlignment="1">
      <alignment horizontal="left" vertical="center"/>
    </xf>
    <xf numFmtId="0" fontId="19" fillId="62" borderId="18" xfId="0" applyFont="1" applyFill="1" applyBorder="1" applyAlignment="1">
      <alignment horizontal="left" vertical="center" wrapText="1"/>
    </xf>
    <xf numFmtId="0" fontId="19" fillId="62" borderId="46" xfId="0" applyFont="1" applyFill="1" applyBorder="1" applyAlignment="1">
      <alignment horizontal="left" vertical="center"/>
    </xf>
    <xf numFmtId="0" fontId="19" fillId="62" borderId="19" xfId="0" applyFont="1" applyFill="1" applyBorder="1" applyAlignment="1">
      <alignment horizontal="left" vertical="center"/>
    </xf>
    <xf numFmtId="0" fontId="19" fillId="62" borderId="18" xfId="0" applyFont="1" applyFill="1" applyBorder="1" applyAlignment="1">
      <alignment horizontal="center" vertical="center"/>
    </xf>
    <xf numFmtId="0" fontId="19" fillId="62" borderId="46" xfId="0" applyFont="1" applyFill="1" applyBorder="1" applyAlignment="1">
      <alignment horizontal="center" vertical="center"/>
    </xf>
    <xf numFmtId="0" fontId="19" fillId="62" borderId="19" xfId="0" applyFont="1" applyFill="1" applyBorder="1" applyAlignment="1">
      <alignment horizontal="center" vertical="center"/>
    </xf>
    <xf numFmtId="0" fontId="95" fillId="61" borderId="71" xfId="0" applyFont="1" applyFill="1" applyBorder="1" applyAlignment="1">
      <alignment horizontal="left" vertical="center" wrapText="1"/>
    </xf>
    <xf numFmtId="0" fontId="95" fillId="61" borderId="73" xfId="0" applyFont="1" applyFill="1" applyBorder="1" applyAlignment="1">
      <alignment horizontal="left" vertical="center"/>
    </xf>
    <xf numFmtId="0" fontId="95" fillId="61" borderId="72" xfId="0" applyFont="1" applyFill="1" applyBorder="1" applyAlignment="1">
      <alignment horizontal="left" vertical="center"/>
    </xf>
    <xf numFmtId="0" fontId="19" fillId="0" borderId="74" xfId="0" applyFont="1" applyBorder="1" applyAlignment="1">
      <alignment vertical="center" wrapText="1"/>
    </xf>
    <xf numFmtId="0" fontId="19" fillId="0" borderId="75" xfId="0" applyFont="1" applyBorder="1" applyAlignment="1">
      <alignment vertical="center"/>
    </xf>
    <xf numFmtId="0" fontId="19" fillId="0" borderId="76" xfId="0" applyFont="1" applyBorder="1" applyAlignment="1">
      <alignment vertical="center"/>
    </xf>
    <xf numFmtId="0" fontId="19" fillId="0" borderId="143" xfId="0" quotePrefix="1" applyFont="1" applyBorder="1" applyAlignment="1">
      <alignment horizontal="left" vertical="top" wrapText="1"/>
    </xf>
    <xf numFmtId="0" fontId="19" fillId="0" borderId="46" xfId="0" quotePrefix="1" applyFont="1" applyBorder="1" applyAlignment="1">
      <alignment horizontal="left" vertical="top" wrapText="1"/>
    </xf>
    <xf numFmtId="0" fontId="19" fillId="0" borderId="19" xfId="0" quotePrefix="1" applyFont="1" applyBorder="1" applyAlignment="1">
      <alignment horizontal="left" vertical="top" wrapText="1"/>
    </xf>
    <xf numFmtId="0" fontId="19" fillId="0" borderId="143" xfId="0" applyFont="1" applyBorder="1" applyAlignment="1">
      <alignment horizontal="left" vertical="top" wrapText="1"/>
    </xf>
    <xf numFmtId="0" fontId="19" fillId="0" borderId="142" xfId="0" applyFont="1" applyBorder="1" applyAlignment="1">
      <alignment horizontal="left" vertical="top" wrapText="1"/>
    </xf>
    <xf numFmtId="0" fontId="100" fillId="0" borderId="142" xfId="0" applyFont="1" applyBorder="1" applyAlignment="1">
      <alignment horizontal="left" vertical="top" wrapText="1"/>
    </xf>
    <xf numFmtId="0" fontId="19" fillId="0" borderId="142" xfId="0" quotePrefix="1" applyFont="1" applyBorder="1" applyAlignment="1">
      <alignment horizontal="left" vertical="top" wrapText="1"/>
    </xf>
    <xf numFmtId="0" fontId="19" fillId="0" borderId="143" xfId="0" quotePrefix="1" applyFont="1" applyBorder="1" applyAlignment="1">
      <alignment horizontal="left" vertical="center" wrapText="1"/>
    </xf>
    <xf numFmtId="0" fontId="19" fillId="0" borderId="46" xfId="0" quotePrefix="1" applyFont="1" applyBorder="1" applyAlignment="1">
      <alignment horizontal="left" vertical="center" wrapText="1"/>
    </xf>
    <xf numFmtId="0" fontId="19" fillId="0" borderId="19" xfId="0" quotePrefix="1" applyFont="1" applyBorder="1" applyAlignment="1">
      <alignment horizontal="left" vertical="center" wrapText="1"/>
    </xf>
    <xf numFmtId="0" fontId="19" fillId="0" borderId="144" xfId="0" applyFont="1" applyBorder="1" applyAlignment="1">
      <alignment horizontal="center" vertical="center" wrapText="1"/>
    </xf>
    <xf numFmtId="0" fontId="19" fillId="0" borderId="145"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46" xfId="0" applyFont="1" applyBorder="1" applyAlignment="1">
      <alignment horizontal="left" vertical="center"/>
    </xf>
    <xf numFmtId="0" fontId="19" fillId="61" borderId="110" xfId="0" applyFont="1" applyFill="1" applyBorder="1" applyAlignment="1">
      <alignment horizontal="left" vertical="center" wrapText="1"/>
    </xf>
    <xf numFmtId="0" fontId="19" fillId="0" borderId="0" xfId="0" applyFont="1" applyAlignment="1">
      <alignment horizontal="left" vertical="top"/>
    </xf>
    <xf numFmtId="0" fontId="105" fillId="0" borderId="110" xfId="0" applyFont="1" applyBorder="1" applyAlignment="1">
      <alignment horizontal="left" vertical="center" wrapText="1"/>
    </xf>
    <xf numFmtId="0" fontId="105" fillId="0" borderId="34" xfId="0" applyFont="1" applyBorder="1" applyAlignment="1">
      <alignment horizontal="left" vertical="center" wrapText="1"/>
    </xf>
    <xf numFmtId="0" fontId="95" fillId="61" borderId="77" xfId="0" applyFont="1" applyFill="1" applyBorder="1" applyAlignment="1">
      <alignment horizontal="left" vertical="center" wrapText="1"/>
    </xf>
    <xf numFmtId="0" fontId="95" fillId="61" borderId="78" xfId="0" applyFont="1" applyFill="1" applyBorder="1" applyAlignment="1">
      <alignment horizontal="left" vertical="center"/>
    </xf>
    <xf numFmtId="0" fontId="95" fillId="61" borderId="69" xfId="0" applyFont="1" applyFill="1" applyBorder="1" applyAlignment="1">
      <alignment horizontal="left" vertical="center" wrapText="1"/>
    </xf>
    <xf numFmtId="0" fontId="95" fillId="61" borderId="67" xfId="0" applyFont="1" applyFill="1" applyBorder="1" applyAlignment="1">
      <alignment horizontal="left" vertical="center" wrapText="1"/>
    </xf>
    <xf numFmtId="0" fontId="95" fillId="61" borderId="70" xfId="0" applyFont="1" applyFill="1" applyBorder="1" applyAlignment="1">
      <alignment horizontal="left" vertical="center" wrapText="1"/>
    </xf>
    <xf numFmtId="0" fontId="95" fillId="61" borderId="66" xfId="0" applyFont="1" applyFill="1" applyBorder="1" applyAlignment="1">
      <alignment horizontal="left" vertical="center" wrapText="1"/>
    </xf>
    <xf numFmtId="0" fontId="19" fillId="61" borderId="66" xfId="0" applyFont="1" applyFill="1" applyBorder="1" applyAlignment="1">
      <alignment horizontal="left" vertical="center" wrapText="1"/>
    </xf>
    <xf numFmtId="0" fontId="19" fillId="61" borderId="67" xfId="0" applyFont="1" applyFill="1" applyBorder="1" applyAlignment="1">
      <alignment horizontal="left" vertical="center" wrapText="1"/>
    </xf>
    <xf numFmtId="0" fontId="95" fillId="61" borderId="73" xfId="0" applyFont="1" applyFill="1" applyBorder="1" applyAlignment="1">
      <alignment horizontal="left" vertical="center" wrapText="1"/>
    </xf>
    <xf numFmtId="0" fontId="19" fillId="61" borderId="143" xfId="0" applyFont="1" applyFill="1" applyBorder="1" applyAlignment="1">
      <alignment horizontal="left" vertical="center" wrapText="1"/>
    </xf>
    <xf numFmtId="0" fontId="19" fillId="61" borderId="19" xfId="0" applyFont="1" applyFill="1" applyBorder="1" applyAlignment="1">
      <alignment horizontal="left" vertical="center" wrapText="1"/>
    </xf>
    <xf numFmtId="0" fontId="33" fillId="0" borderId="0" xfId="0" applyFont="1" applyAlignment="1">
      <alignment vertical="center" wrapText="1"/>
    </xf>
    <xf numFmtId="0" fontId="33" fillId="0" borderId="0" xfId="0" applyFont="1" applyAlignment="1">
      <alignment vertical="center"/>
    </xf>
    <xf numFmtId="0" fontId="19" fillId="61" borderId="18" xfId="0" applyFont="1" applyFill="1" applyBorder="1" applyAlignment="1">
      <alignment horizontal="center" vertical="center"/>
    </xf>
    <xf numFmtId="0" fontId="19" fillId="61" borderId="19" xfId="0" applyFont="1" applyFill="1" applyBorder="1" applyAlignment="1">
      <alignment horizontal="center" vertical="center"/>
    </xf>
    <xf numFmtId="0" fontId="104" fillId="0" borderId="0" xfId="147" applyFont="1" applyAlignment="1" applyProtection="1">
      <alignment horizontal="left" vertical="center" wrapText="1"/>
      <protection locked="0"/>
    </xf>
    <xf numFmtId="0" fontId="98" fillId="0" borderId="0" xfId="0" applyFont="1" applyAlignment="1" applyProtection="1">
      <alignment horizontal="left" vertical="center"/>
      <protection locked="0"/>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11" xfId="0" quotePrefix="1" applyFont="1" applyBorder="1" applyAlignment="1">
      <alignment horizontal="left" vertical="center"/>
    </xf>
    <xf numFmtId="0" fontId="19" fillId="0" borderId="46" xfId="0" applyFont="1" applyBorder="1" applyAlignment="1">
      <alignment horizontal="center" vertical="center"/>
    </xf>
    <xf numFmtId="0" fontId="19" fillId="61" borderId="18" xfId="0" applyFont="1" applyFill="1" applyBorder="1" applyAlignment="1">
      <alignment horizontal="left" vertical="top" wrapText="1"/>
    </xf>
    <xf numFmtId="0" fontId="19" fillId="61" borderId="19" xfId="0" applyFont="1" applyFill="1" applyBorder="1" applyAlignment="1">
      <alignment horizontal="left" vertical="top" wrapText="1"/>
    </xf>
    <xf numFmtId="0" fontId="19" fillId="63" borderId="46" xfId="0" applyFont="1" applyFill="1" applyBorder="1" applyAlignment="1">
      <alignment horizontal="left" vertical="center" wrapText="1"/>
    </xf>
    <xf numFmtId="0" fontId="19" fillId="63" borderId="19" xfId="0" applyFont="1" applyFill="1" applyBorder="1" applyAlignment="1">
      <alignment horizontal="left" vertical="center" wrapText="1"/>
    </xf>
    <xf numFmtId="0" fontId="19" fillId="61" borderId="46" xfId="0" applyFont="1" applyFill="1" applyBorder="1" applyAlignment="1">
      <alignment horizontal="left" vertical="center" wrapText="1"/>
    </xf>
    <xf numFmtId="0" fontId="35" fillId="63" borderId="18" xfId="0" applyFont="1" applyFill="1" applyBorder="1" applyAlignment="1">
      <alignment horizontal="left" vertical="center"/>
    </xf>
    <xf numFmtId="0" fontId="35" fillId="63" borderId="46" xfId="0" applyFont="1" applyFill="1" applyBorder="1" applyAlignment="1">
      <alignment horizontal="left" vertical="center"/>
    </xf>
    <xf numFmtId="0" fontId="35" fillId="63" borderId="19" xfId="0" applyFont="1" applyFill="1" applyBorder="1" applyAlignment="1">
      <alignment horizontal="left" vertical="center"/>
    </xf>
    <xf numFmtId="0" fontId="19" fillId="61" borderId="11" xfId="0" applyFont="1" applyFill="1" applyBorder="1" applyAlignment="1">
      <alignment vertical="center" wrapText="1"/>
    </xf>
    <xf numFmtId="0" fontId="19" fillId="0" borderId="11" xfId="0" applyFont="1" applyBorder="1" applyAlignment="1">
      <alignment vertical="center" wrapText="1"/>
    </xf>
    <xf numFmtId="0" fontId="39" fillId="61" borderId="0" xfId="0" applyFont="1" applyFill="1" applyAlignment="1">
      <alignment horizontal="left" vertical="center" wrapText="1"/>
    </xf>
    <xf numFmtId="0" fontId="39" fillId="61" borderId="0" xfId="0" applyFont="1" applyFill="1" applyAlignment="1">
      <alignment horizontal="left" vertical="center"/>
    </xf>
    <xf numFmtId="0" fontId="4" fillId="61" borderId="0" xfId="0" applyFont="1" applyFill="1" applyAlignment="1">
      <alignment horizontal="left" vertical="center" wrapText="1"/>
    </xf>
    <xf numFmtId="0" fontId="4" fillId="61" borderId="0" xfId="0" applyFont="1" applyFill="1" applyAlignment="1">
      <alignment horizontal="left" vertical="center"/>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19" fillId="61" borderId="69" xfId="0" applyFont="1" applyFill="1" applyBorder="1" applyAlignment="1">
      <alignment horizontal="left" vertical="center" wrapText="1"/>
    </xf>
    <xf numFmtId="0" fontId="19" fillId="61" borderId="70" xfId="0" applyFont="1" applyFill="1" applyBorder="1" applyAlignment="1">
      <alignment horizontal="left" vertical="center" wrapText="1"/>
    </xf>
    <xf numFmtId="0" fontId="95" fillId="61" borderId="28" xfId="0" applyFont="1" applyFill="1" applyBorder="1" applyAlignment="1">
      <alignment horizontal="left" vertical="center" wrapText="1"/>
    </xf>
    <xf numFmtId="0" fontId="95" fillId="61" borderId="110" xfId="0" applyFont="1" applyFill="1" applyBorder="1" applyAlignment="1">
      <alignment horizontal="left" vertical="center" wrapText="1"/>
    </xf>
    <xf numFmtId="0" fontId="19" fillId="0" borderId="110" xfId="0" applyFont="1" applyBorder="1" applyAlignment="1">
      <alignment horizontal="left" vertical="center" wrapText="1"/>
    </xf>
    <xf numFmtId="0" fontId="19" fillId="0" borderId="34" xfId="0" applyFont="1" applyBorder="1" applyAlignment="1">
      <alignment horizontal="left" vertical="center" wrapText="1"/>
    </xf>
    <xf numFmtId="49" fontId="19" fillId="61" borderId="143" xfId="0" applyNumberFormat="1" applyFont="1" applyFill="1" applyBorder="1" applyAlignment="1">
      <alignment horizontal="center" vertical="center" wrapText="1"/>
    </xf>
    <xf numFmtId="49" fontId="19" fillId="61" borderId="19" xfId="0" applyNumberFormat="1" applyFont="1" applyFill="1" applyBorder="1" applyAlignment="1">
      <alignment horizontal="center" vertical="center"/>
    </xf>
    <xf numFmtId="0" fontId="19" fillId="61" borderId="143" xfId="0" applyFont="1" applyFill="1" applyBorder="1" applyAlignment="1">
      <alignment horizontal="center" vertical="center" wrapText="1"/>
    </xf>
    <xf numFmtId="0" fontId="19" fillId="61" borderId="46" xfId="0" applyFont="1" applyFill="1" applyBorder="1" applyAlignment="1">
      <alignment horizontal="center" vertical="center" wrapText="1"/>
    </xf>
    <xf numFmtId="0" fontId="19" fillId="61" borderId="19" xfId="0" applyFont="1" applyFill="1" applyBorder="1" applyAlignment="1">
      <alignment horizontal="center" vertical="center" wrapText="1"/>
    </xf>
    <xf numFmtId="49" fontId="22" fillId="89" borderId="144" xfId="232" applyNumberFormat="1" applyFill="1" applyBorder="1" applyAlignment="1" applyProtection="1">
      <alignment horizontal="left" vertical="center"/>
      <protection locked="0"/>
    </xf>
    <xf numFmtId="49" fontId="22" fillId="89" borderId="145" xfId="232" applyNumberFormat="1" applyFill="1" applyBorder="1" applyAlignment="1" applyProtection="1">
      <alignment horizontal="left" vertical="center"/>
      <protection locked="0"/>
    </xf>
    <xf numFmtId="49" fontId="22" fillId="89" borderId="146" xfId="232" applyNumberFormat="1" applyFill="1" applyBorder="1" applyAlignment="1" applyProtection="1">
      <alignment horizontal="left" vertical="center"/>
      <protection locked="0"/>
    </xf>
    <xf numFmtId="0" fontId="22" fillId="23" borderId="144" xfId="232" applyFill="1" applyBorder="1" applyAlignment="1">
      <alignment horizontal="center" vertical="center" wrapText="1"/>
    </xf>
    <xf numFmtId="0" fontId="22" fillId="23" borderId="145" xfId="232" applyFill="1" applyBorder="1" applyAlignment="1">
      <alignment horizontal="center" vertical="center" wrapText="1"/>
    </xf>
    <xf numFmtId="0" fontId="22" fillId="23" borderId="146" xfId="232" applyFill="1" applyBorder="1" applyAlignment="1">
      <alignment horizontal="center" vertical="center" wrapText="1"/>
    </xf>
    <xf numFmtId="0" fontId="22" fillId="0" borderId="144" xfId="232" applyBorder="1" applyAlignment="1">
      <alignment horizontal="center" vertical="center"/>
    </xf>
    <xf numFmtId="0" fontId="22" fillId="0" borderId="145" xfId="232" applyBorder="1" applyAlignment="1">
      <alignment horizontal="center" vertical="center"/>
    </xf>
    <xf numFmtId="0" fontId="22" fillId="0" borderId="146" xfId="232" applyBorder="1" applyAlignment="1">
      <alignment horizontal="center" vertical="center"/>
    </xf>
    <xf numFmtId="0" fontId="22" fillId="0" borderId="144" xfId="232" applyBorder="1" applyAlignment="1">
      <alignment vertical="center"/>
    </xf>
    <xf numFmtId="0" fontId="22" fillId="0" borderId="145" xfId="232" applyBorder="1" applyAlignment="1">
      <alignment vertical="center"/>
    </xf>
    <xf numFmtId="0" fontId="22" fillId="0" borderId="146" xfId="232" applyBorder="1" applyAlignment="1">
      <alignment vertical="center"/>
    </xf>
    <xf numFmtId="14" fontId="22" fillId="89" borderId="144" xfId="232" applyNumberFormat="1" applyFill="1" applyBorder="1" applyAlignment="1" applyProtection="1">
      <alignment horizontal="center" vertical="center"/>
      <protection locked="0"/>
    </xf>
    <xf numFmtId="14" fontId="22" fillId="89" borderId="146" xfId="232" applyNumberFormat="1" applyFill="1" applyBorder="1" applyAlignment="1" applyProtection="1">
      <alignment horizontal="center" vertical="center"/>
      <protection locked="0"/>
    </xf>
    <xf numFmtId="14" fontId="22" fillId="0" borderId="144" xfId="232" applyNumberFormat="1" applyBorder="1" applyAlignment="1">
      <alignment horizontal="center" vertical="center"/>
    </xf>
    <xf numFmtId="14" fontId="22" fillId="0" borderId="146" xfId="232" applyNumberFormat="1" applyBorder="1" applyAlignment="1">
      <alignment horizontal="center" vertical="center"/>
    </xf>
    <xf numFmtId="0" fontId="4" fillId="23" borderId="144" xfId="0" applyFont="1" applyFill="1" applyBorder="1" applyAlignment="1">
      <alignment horizontal="center" vertical="center" wrapText="1"/>
    </xf>
    <xf numFmtId="0" fontId="4" fillId="23" borderId="146" xfId="0" applyFont="1" applyFill="1" applyBorder="1" applyAlignment="1">
      <alignment horizontal="center" vertical="center" wrapText="1"/>
    </xf>
    <xf numFmtId="0" fontId="22" fillId="0" borderId="144" xfId="232" applyBorder="1" applyAlignment="1">
      <alignment horizontal="center" vertical="center" wrapText="1"/>
    </xf>
    <xf numFmtId="0" fontId="22" fillId="0" borderId="145" xfId="232" applyBorder="1" applyAlignment="1">
      <alignment horizontal="center" vertical="center" wrapText="1"/>
    </xf>
    <xf numFmtId="0" fontId="22" fillId="0" borderId="146" xfId="232" applyBorder="1" applyAlignment="1">
      <alignment horizontal="center" vertical="center" wrapText="1"/>
    </xf>
    <xf numFmtId="0" fontId="22" fillId="89" borderId="144" xfId="232" applyFill="1" applyBorder="1" applyAlignment="1" applyProtection="1">
      <alignment horizontal="center" vertical="center"/>
      <protection locked="0"/>
    </xf>
    <xf numFmtId="0" fontId="22" fillId="89" borderId="145" xfId="232" applyFill="1" applyBorder="1" applyAlignment="1" applyProtection="1">
      <alignment horizontal="center" vertical="center"/>
      <protection locked="0"/>
    </xf>
    <xf numFmtId="0" fontId="22" fillId="89" borderId="146" xfId="232" applyFill="1" applyBorder="1" applyAlignment="1" applyProtection="1">
      <alignment horizontal="center" vertical="center"/>
      <protection locked="0"/>
    </xf>
    <xf numFmtId="0" fontId="148" fillId="0" borderId="0" xfId="0" applyFont="1" applyAlignment="1">
      <alignment horizontal="justify" vertical="top" wrapText="1"/>
    </xf>
    <xf numFmtId="0" fontId="149" fillId="0" borderId="0" xfId="0" applyFont="1" applyAlignment="1">
      <alignment horizontal="center" vertical="center"/>
    </xf>
    <xf numFmtId="0" fontId="19" fillId="0" borderId="0" xfId="0" applyFont="1" applyAlignment="1">
      <alignment horizontal="justify" vertical="center" wrapText="1"/>
    </xf>
    <xf numFmtId="0" fontId="19" fillId="0" borderId="0" xfId="0" applyFont="1" applyAlignment="1">
      <alignment horizontal="justify" vertical="center"/>
    </xf>
    <xf numFmtId="0" fontId="19" fillId="0" borderId="141" xfId="232" applyFont="1" applyBorder="1" applyAlignment="1">
      <alignment horizontal="center" vertical="center"/>
    </xf>
    <xf numFmtId="0" fontId="105" fillId="0" borderId="21" xfId="0" applyFont="1" applyBorder="1" applyAlignment="1">
      <alignment horizontal="left" vertical="center" wrapText="1"/>
    </xf>
    <xf numFmtId="0" fontId="22" fillId="0" borderId="144" xfId="0" applyFont="1" applyBorder="1" applyAlignment="1">
      <alignment horizontal="center" vertical="center"/>
    </xf>
    <xf numFmtId="0" fontId="22" fillId="0" borderId="145" xfId="0" applyFont="1" applyBorder="1" applyAlignment="1">
      <alignment horizontal="center" vertical="center"/>
    </xf>
    <xf numFmtId="0" fontId="22" fillId="0" borderId="146" xfId="0" applyFont="1" applyBorder="1" applyAlignment="1">
      <alignment horizontal="center" vertical="center"/>
    </xf>
    <xf numFmtId="0" fontId="5" fillId="0" borderId="143"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9" xfId="0" applyFont="1" applyBorder="1" applyAlignment="1">
      <alignment horizontal="center" vertical="center" wrapText="1"/>
    </xf>
    <xf numFmtId="0" fontId="22" fillId="0" borderId="143" xfId="232" applyBorder="1" applyAlignment="1">
      <alignment horizontal="center" vertical="center" wrapText="1"/>
    </xf>
    <xf numFmtId="0" fontId="22" fillId="0" borderId="46" xfId="232" applyBorder="1" applyAlignment="1">
      <alignment horizontal="center" vertical="center" wrapText="1"/>
    </xf>
    <xf numFmtId="0" fontId="22" fillId="0" borderId="19" xfId="232" applyBorder="1" applyAlignment="1">
      <alignment horizontal="center" vertical="center" wrapText="1"/>
    </xf>
    <xf numFmtId="0" fontId="4" fillId="0" borderId="143" xfId="0" applyFont="1" applyBorder="1" applyAlignment="1">
      <alignment horizontal="center" vertical="center"/>
    </xf>
    <xf numFmtId="0" fontId="4" fillId="0" borderId="46" xfId="0" applyFont="1" applyBorder="1" applyAlignment="1">
      <alignment horizontal="center" vertical="center"/>
    </xf>
    <xf numFmtId="0" fontId="4" fillId="0" borderId="19" xfId="0" applyFont="1" applyBorder="1" applyAlignment="1">
      <alignment horizontal="center" vertical="center"/>
    </xf>
    <xf numFmtId="0" fontId="1" fillId="0" borderId="144" xfId="0" applyFont="1" applyBorder="1" applyAlignment="1">
      <alignment horizontal="center" vertical="center"/>
    </xf>
    <xf numFmtId="0" fontId="1" fillId="0" borderId="146" xfId="0" applyFont="1" applyBorder="1" applyAlignment="1">
      <alignment horizontal="center" vertical="center"/>
    </xf>
    <xf numFmtId="0" fontId="1" fillId="0" borderId="143" xfId="0" applyFont="1" applyBorder="1" applyAlignment="1">
      <alignment horizontal="center" vertical="center"/>
    </xf>
    <xf numFmtId="0" fontId="1" fillId="0" borderId="19" xfId="0" applyFont="1" applyBorder="1" applyAlignment="1">
      <alignment horizontal="center" vertical="center"/>
    </xf>
    <xf numFmtId="0" fontId="22" fillId="0" borderId="143" xfId="232" applyBorder="1" applyAlignment="1">
      <alignment horizontal="center" vertical="top"/>
    </xf>
    <xf numFmtId="0" fontId="22" fillId="0" borderId="19" xfId="232" applyBorder="1" applyAlignment="1">
      <alignment horizontal="center" vertical="top"/>
    </xf>
    <xf numFmtId="0" fontId="22" fillId="0" borderId="143" xfId="232" applyBorder="1" applyAlignment="1">
      <alignment horizontal="center" vertical="top" wrapText="1"/>
    </xf>
    <xf numFmtId="0" fontId="22" fillId="0" borderId="19" xfId="232" applyBorder="1" applyAlignment="1">
      <alignment horizontal="center" vertical="top" wrapText="1"/>
    </xf>
    <xf numFmtId="0" fontId="45" fillId="0" borderId="137" xfId="0" applyFont="1" applyBorder="1" applyAlignment="1">
      <alignment horizontal="center" vertical="center"/>
    </xf>
    <xf numFmtId="0" fontId="45" fillId="0" borderId="38" xfId="0" applyFont="1" applyBorder="1" applyAlignment="1">
      <alignment horizontal="center" vertical="center"/>
    </xf>
    <xf numFmtId="0" fontId="135" fillId="0" borderId="0" xfId="0" applyFont="1" applyAlignment="1">
      <alignment horizontal="left" vertical="center" wrapText="1"/>
    </xf>
    <xf numFmtId="0" fontId="135" fillId="0" borderId="0" xfId="0" applyFont="1" applyAlignment="1">
      <alignment horizontal="left" vertical="center"/>
    </xf>
    <xf numFmtId="0" fontId="44" fillId="29" borderId="144" xfId="232" applyFont="1" applyFill="1" applyBorder="1" applyAlignment="1">
      <alignment vertical="center"/>
    </xf>
    <xf numFmtId="0" fontId="44" fillId="29" borderId="145" xfId="232" applyFont="1" applyFill="1" applyBorder="1" applyAlignment="1">
      <alignment vertical="center"/>
    </xf>
    <xf numFmtId="0" fontId="45"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5" fillId="29" borderId="144" xfId="0" applyNumberFormat="1" applyFont="1" applyFill="1" applyBorder="1" applyAlignment="1">
      <alignment horizontal="center" vertical="center"/>
    </xf>
    <xf numFmtId="0" fontId="0" fillId="0" borderId="145" xfId="0" applyBorder="1" applyAlignment="1">
      <alignment horizontal="center" vertical="center"/>
    </xf>
    <xf numFmtId="0" fontId="45" fillId="0" borderId="23"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13" xfId="0" applyFont="1" applyBorder="1" applyAlignment="1">
      <alignment horizontal="center" vertical="center" wrapText="1"/>
    </xf>
    <xf numFmtId="0" fontId="3" fillId="0" borderId="23" xfId="0" applyFont="1" applyBorder="1" applyAlignment="1">
      <alignment vertical="center" wrapText="1"/>
    </xf>
    <xf numFmtId="0" fontId="7" fillId="0" borderId="25" xfId="0" applyFont="1" applyBorder="1" applyAlignment="1">
      <alignment vertical="center" wrapText="1"/>
    </xf>
    <xf numFmtId="0" fontId="7" fillId="0" borderId="12" xfId="0" applyFont="1" applyBorder="1" applyAlignment="1">
      <alignment vertical="center" wrapText="1"/>
    </xf>
    <xf numFmtId="0" fontId="3" fillId="0" borderId="56" xfId="0" quotePrefix="1" applyFont="1" applyBorder="1" applyAlignment="1">
      <alignment vertical="center" wrapText="1"/>
    </xf>
    <xf numFmtId="0" fontId="7" fillId="0" borderId="51" xfId="0" applyFont="1" applyBorder="1" applyAlignment="1">
      <alignment vertical="center" wrapText="1"/>
    </xf>
    <xf numFmtId="0" fontId="7" fillId="0" borderId="112" xfId="0" applyFont="1" applyBorder="1" applyAlignment="1">
      <alignment vertical="center" wrapText="1"/>
    </xf>
    <xf numFmtId="0" fontId="7" fillId="0" borderId="24" xfId="0" applyFont="1" applyBorder="1" applyAlignment="1">
      <alignment vertical="center" wrapText="1"/>
    </xf>
    <xf numFmtId="0" fontId="7" fillId="0" borderId="57" xfId="0" applyFont="1" applyBorder="1" applyAlignment="1">
      <alignment vertical="center" wrapText="1"/>
    </xf>
    <xf numFmtId="0" fontId="7" fillId="0" borderId="13" xfId="0" applyFont="1" applyBorder="1" applyAlignment="1">
      <alignment vertical="center" wrapText="1"/>
    </xf>
    <xf numFmtId="0" fontId="3" fillId="0" borderId="56" xfId="0" applyFont="1" applyBorder="1" applyAlignment="1">
      <alignment vertical="center" wrapText="1"/>
    </xf>
    <xf numFmtId="0" fontId="19" fillId="0" borderId="56" xfId="0" quotePrefix="1" applyFont="1" applyBorder="1" applyAlignment="1">
      <alignment vertical="center" wrapText="1"/>
    </xf>
    <xf numFmtId="0" fontId="11" fillId="0" borderId="51" xfId="0" applyFont="1" applyBorder="1" applyAlignment="1">
      <alignment vertical="center" wrapText="1"/>
    </xf>
    <xf numFmtId="0" fontId="11" fillId="0" borderId="112" xfId="0" applyFont="1" applyBorder="1" applyAlignment="1">
      <alignment vertical="center" wrapText="1"/>
    </xf>
    <xf numFmtId="0" fontId="11" fillId="0" borderId="24" xfId="0" applyFont="1" applyBorder="1" applyAlignment="1">
      <alignment vertical="center" wrapText="1"/>
    </xf>
    <xf numFmtId="0" fontId="11" fillId="0" borderId="57" xfId="0" applyFont="1" applyBorder="1" applyAlignment="1">
      <alignment vertical="center" wrapText="1"/>
    </xf>
    <xf numFmtId="0" fontId="11" fillId="0" borderId="13" xfId="0" applyFont="1" applyBorder="1" applyAlignment="1">
      <alignment vertical="center" wrapText="1"/>
    </xf>
    <xf numFmtId="0" fontId="194" fillId="0" borderId="23" xfId="0" applyFont="1" applyBorder="1" applyAlignment="1">
      <alignment horizontal="center" vertical="center" wrapText="1"/>
    </xf>
    <xf numFmtId="0" fontId="194" fillId="0" borderId="12" xfId="0" applyFont="1" applyBorder="1" applyAlignment="1">
      <alignment horizontal="center" vertical="center" wrapText="1"/>
    </xf>
    <xf numFmtId="0" fontId="3"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2" xfId="0" applyFont="1" applyBorder="1" applyAlignment="1">
      <alignment horizontal="center" vertical="center" wrapText="1"/>
    </xf>
    <xf numFmtId="0" fontId="43" fillId="0" borderId="23" xfId="0" applyFont="1" applyBorder="1" applyAlignment="1">
      <alignment horizontal="center" vertical="center" wrapText="1"/>
    </xf>
    <xf numFmtId="0" fontId="218" fillId="0" borderId="25" xfId="0" applyFont="1" applyBorder="1" applyAlignment="1">
      <alignment horizontal="center" vertical="center" wrapText="1"/>
    </xf>
    <xf numFmtId="0" fontId="218" fillId="0" borderId="12" xfId="0" applyFont="1" applyBorder="1" applyAlignment="1">
      <alignment horizontal="center" vertical="center" wrapText="1"/>
    </xf>
    <xf numFmtId="0" fontId="47" fillId="26" borderId="23" xfId="0" applyFont="1" applyFill="1" applyBorder="1" applyAlignment="1" applyProtection="1">
      <alignment horizontal="left" vertical="center" wrapText="1"/>
      <protection locked="0"/>
    </xf>
    <xf numFmtId="0" fontId="47" fillId="26" borderId="25" xfId="0" applyFont="1" applyFill="1" applyBorder="1" applyAlignment="1" applyProtection="1">
      <alignment horizontal="left" vertical="center" wrapText="1"/>
      <protection locked="0"/>
    </xf>
    <xf numFmtId="0" fontId="47" fillId="26" borderId="12" xfId="0" applyFont="1" applyFill="1" applyBorder="1" applyAlignment="1" applyProtection="1">
      <alignment horizontal="left" vertical="center" wrapText="1"/>
      <protection locked="0"/>
    </xf>
    <xf numFmtId="0" fontId="42" fillId="26" borderId="23" xfId="0" applyFont="1" applyFill="1" applyBorder="1" applyAlignment="1" applyProtection="1">
      <alignment horizontal="left" vertical="center" wrapText="1"/>
      <protection locked="0"/>
    </xf>
    <xf numFmtId="0" fontId="42" fillId="26" borderId="25" xfId="0" applyFont="1" applyFill="1" applyBorder="1" applyAlignment="1" applyProtection="1">
      <alignment horizontal="left" vertical="center" wrapText="1"/>
      <protection locked="0"/>
    </xf>
    <xf numFmtId="0" fontId="42" fillId="26" borderId="12" xfId="0" applyFont="1" applyFill="1" applyBorder="1" applyAlignment="1" applyProtection="1">
      <alignment horizontal="left" vertical="center" wrapText="1"/>
      <protection locked="0"/>
    </xf>
    <xf numFmtId="0" fontId="19" fillId="0" borderId="56" xfId="0" applyFont="1" applyBorder="1" applyAlignment="1">
      <alignment vertical="center" wrapText="1"/>
    </xf>
    <xf numFmtId="0" fontId="195" fillId="0" borderId="23" xfId="0" applyFont="1" applyBorder="1" applyAlignment="1">
      <alignment horizontal="center" vertical="center" wrapText="1"/>
    </xf>
    <xf numFmtId="0" fontId="195" fillId="0" borderId="25" xfId="0" applyFont="1" applyBorder="1" applyAlignment="1">
      <alignment horizontal="center" vertical="center" wrapText="1"/>
    </xf>
    <xf numFmtId="0" fontId="195" fillId="0" borderId="12" xfId="0" applyFont="1" applyBorder="1" applyAlignment="1">
      <alignment horizontal="center" vertical="center" wrapText="1"/>
    </xf>
    <xf numFmtId="0" fontId="195" fillId="0" borderId="56" xfId="0" applyFont="1" applyBorder="1" applyAlignment="1">
      <alignment horizontal="center" vertical="center" wrapText="1"/>
    </xf>
    <xf numFmtId="0" fontId="195" fillId="0" borderId="51" xfId="0" applyFont="1" applyBorder="1" applyAlignment="1">
      <alignment horizontal="center" vertical="center" wrapText="1"/>
    </xf>
    <xf numFmtId="0" fontId="195" fillId="0" borderId="112" xfId="0" applyFont="1" applyBorder="1" applyAlignment="1">
      <alignment horizontal="center" vertical="center" wrapText="1"/>
    </xf>
    <xf numFmtId="0" fontId="195" fillId="0" borderId="24" xfId="0" applyFont="1" applyBorder="1" applyAlignment="1">
      <alignment horizontal="center" vertical="center" wrapText="1"/>
    </xf>
    <xf numFmtId="0" fontId="195" fillId="0" borderId="57" xfId="0" applyFont="1" applyBorder="1" applyAlignment="1">
      <alignment horizontal="center" vertical="center" wrapText="1"/>
    </xf>
    <xf numFmtId="0" fontId="195" fillId="0" borderId="13" xfId="0" applyFont="1" applyBorder="1" applyAlignment="1">
      <alignment horizontal="center" vertical="center" wrapText="1"/>
    </xf>
    <xf numFmtId="0" fontId="3" fillId="0" borderId="23" xfId="0" applyFont="1" applyBorder="1" applyAlignment="1">
      <alignment horizontal="left" vertical="center" wrapText="1"/>
    </xf>
    <xf numFmtId="0" fontId="3" fillId="0" borderId="25" xfId="0" applyFont="1" applyBorder="1" applyAlignment="1">
      <alignment horizontal="left" vertical="center" wrapText="1"/>
    </xf>
    <xf numFmtId="0" fontId="3" fillId="0" borderId="12" xfId="0" applyFont="1" applyBorder="1" applyAlignment="1">
      <alignment horizontal="left" vertical="center" wrapText="1"/>
    </xf>
    <xf numFmtId="1" fontId="6" fillId="26" borderId="23" xfId="0" applyNumberFormat="1" applyFont="1" applyFill="1" applyBorder="1" applyAlignment="1" applyProtection="1">
      <alignment horizontal="center" vertical="center"/>
      <protection locked="0"/>
    </xf>
    <xf numFmtId="1" fontId="6" fillId="26" borderId="25" xfId="0" applyNumberFormat="1" applyFont="1" applyFill="1" applyBorder="1" applyAlignment="1" applyProtection="1">
      <alignment horizontal="center" vertical="center"/>
      <protection locked="0"/>
    </xf>
    <xf numFmtId="1" fontId="6" fillId="26" borderId="12" xfId="0" applyNumberFormat="1" applyFont="1" applyFill="1" applyBorder="1" applyAlignment="1" applyProtection="1">
      <alignment horizontal="center" vertical="center"/>
      <protection locked="0"/>
    </xf>
    <xf numFmtId="0" fontId="43" fillId="94" borderId="23" xfId="0" quotePrefix="1" applyFont="1" applyFill="1" applyBorder="1" applyAlignment="1">
      <alignment horizontal="center" vertical="center" wrapText="1"/>
    </xf>
    <xf numFmtId="0" fontId="43" fillId="94" borderId="25" xfId="0" quotePrefix="1" applyFont="1" applyFill="1" applyBorder="1" applyAlignment="1">
      <alignment horizontal="center" vertical="center" wrapText="1"/>
    </xf>
    <xf numFmtId="0" fontId="43" fillId="94" borderId="12" xfId="0" quotePrefix="1" applyFont="1" applyFill="1" applyBorder="1" applyAlignment="1">
      <alignment horizontal="center" vertical="center" wrapText="1"/>
    </xf>
    <xf numFmtId="0" fontId="43" fillId="94" borderId="23" xfId="0" applyFont="1" applyFill="1" applyBorder="1" applyAlignment="1">
      <alignment horizontal="center" vertical="center" wrapText="1"/>
    </xf>
    <xf numFmtId="0" fontId="43" fillId="94" borderId="25" xfId="0" applyFont="1" applyFill="1" applyBorder="1" applyAlignment="1">
      <alignment horizontal="center" vertical="center" wrapText="1"/>
    </xf>
    <xf numFmtId="0" fontId="43" fillId="94" borderId="12" xfId="0" applyFont="1" applyFill="1" applyBorder="1" applyAlignment="1">
      <alignment horizontal="center" vertical="center" wrapText="1"/>
    </xf>
    <xf numFmtId="0" fontId="47" fillId="26" borderId="23" xfId="0" quotePrefix="1" applyFont="1" applyFill="1" applyBorder="1" applyAlignment="1" applyProtection="1">
      <alignment horizontal="left" vertical="center" wrapText="1"/>
      <protection locked="0"/>
    </xf>
    <xf numFmtId="0" fontId="47" fillId="26" borderId="25" xfId="0" quotePrefix="1" applyFont="1" applyFill="1" applyBorder="1" applyAlignment="1" applyProtection="1">
      <alignment horizontal="left" vertical="center" wrapText="1"/>
      <protection locked="0"/>
    </xf>
    <xf numFmtId="0" fontId="47" fillId="26" borderId="12" xfId="0" quotePrefix="1" applyFont="1" applyFill="1" applyBorder="1" applyAlignment="1" applyProtection="1">
      <alignment horizontal="left" vertical="center" wrapText="1"/>
      <protection locked="0"/>
    </xf>
    <xf numFmtId="0" fontId="197" fillId="0" borderId="23" xfId="0" applyFont="1" applyBorder="1" applyAlignment="1">
      <alignment horizontal="center" vertical="center" wrapText="1"/>
    </xf>
    <xf numFmtId="0" fontId="197" fillId="0" borderId="25"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56" xfId="0" applyFont="1" applyBorder="1" applyAlignment="1">
      <alignment horizontal="center" vertical="center" wrapText="1"/>
    </xf>
    <xf numFmtId="0" fontId="197" fillId="0" borderId="51" xfId="0" applyFont="1" applyBorder="1" applyAlignment="1">
      <alignment horizontal="center" vertical="center" wrapText="1"/>
    </xf>
    <xf numFmtId="0" fontId="197" fillId="0" borderId="112" xfId="0" applyFont="1" applyBorder="1" applyAlignment="1">
      <alignment horizontal="center" vertical="center" wrapText="1"/>
    </xf>
    <xf numFmtId="0" fontId="197" fillId="0" borderId="24" xfId="0" applyFont="1" applyBorder="1" applyAlignment="1">
      <alignment horizontal="center" vertical="center" wrapText="1"/>
    </xf>
    <xf numFmtId="0" fontId="197" fillId="0" borderId="57" xfId="0" applyFont="1" applyBorder="1" applyAlignment="1">
      <alignment horizontal="center" vertical="center" wrapText="1"/>
    </xf>
    <xf numFmtId="0" fontId="197" fillId="0" borderId="13" xfId="0" applyFont="1" applyBorder="1" applyAlignment="1">
      <alignment horizontal="center" vertical="center" wrapText="1"/>
    </xf>
    <xf numFmtId="0" fontId="95" fillId="0" borderId="23" xfId="0" applyFont="1" applyBorder="1" applyAlignment="1">
      <alignment horizontal="center" vertical="center" wrapText="1"/>
    </xf>
    <xf numFmtId="0" fontId="160" fillId="0" borderId="25" xfId="0" applyFont="1" applyBorder="1" applyAlignment="1">
      <alignment horizontal="center" vertical="center" wrapText="1"/>
    </xf>
    <xf numFmtId="0" fontId="160" fillId="0" borderId="12" xfId="0" applyFont="1" applyBorder="1" applyAlignment="1">
      <alignment horizontal="center" vertical="center" wrapText="1"/>
    </xf>
    <xf numFmtId="0" fontId="159" fillId="0" borderId="23" xfId="0" applyFont="1" applyBorder="1" applyAlignment="1">
      <alignment horizontal="center" vertical="center" wrapText="1"/>
    </xf>
    <xf numFmtId="0" fontId="219" fillId="0" borderId="25" xfId="0" applyFont="1" applyBorder="1" applyAlignment="1">
      <alignment horizontal="center" vertical="center" wrapText="1"/>
    </xf>
    <xf numFmtId="0" fontId="219" fillId="0" borderId="12" xfId="0" applyFont="1" applyBorder="1" applyAlignment="1">
      <alignment horizontal="center" vertical="center" wrapText="1"/>
    </xf>
    <xf numFmtId="0" fontId="95" fillId="0" borderId="23" xfId="0" applyFont="1" applyBorder="1" applyAlignment="1">
      <alignment vertical="center" wrapText="1"/>
    </xf>
    <xf numFmtId="0" fontId="160" fillId="0" borderId="25" xfId="0" applyFont="1" applyBorder="1" applyAlignment="1">
      <alignment vertical="center" wrapText="1"/>
    </xf>
    <xf numFmtId="0" fontId="160" fillId="0" borderId="12" xfId="0" applyFont="1" applyBorder="1" applyAlignment="1">
      <alignment vertical="center" wrapText="1"/>
    </xf>
    <xf numFmtId="0" fontId="95" fillId="0" borderId="56" xfId="0" applyFont="1" applyBorder="1" applyAlignment="1">
      <alignment vertical="center" wrapText="1"/>
    </xf>
    <xf numFmtId="0" fontId="160" fillId="0" borderId="51" xfId="0" applyFont="1" applyBorder="1" applyAlignment="1">
      <alignment vertical="center" wrapText="1"/>
    </xf>
    <xf numFmtId="0" fontId="160" fillId="0" borderId="112" xfId="0" applyFont="1" applyBorder="1" applyAlignment="1">
      <alignment vertical="center" wrapText="1"/>
    </xf>
    <xf numFmtId="0" fontId="160" fillId="0" borderId="24" xfId="0" applyFont="1" applyBorder="1" applyAlignment="1">
      <alignment vertical="center" wrapText="1"/>
    </xf>
    <xf numFmtId="0" fontId="160" fillId="0" borderId="57" xfId="0" applyFont="1" applyBorder="1" applyAlignment="1">
      <alignment vertical="center" wrapText="1"/>
    </xf>
    <xf numFmtId="0" fontId="160" fillId="0" borderId="13" xfId="0" applyFont="1" applyBorder="1" applyAlignment="1">
      <alignment vertical="center" wrapText="1"/>
    </xf>
    <xf numFmtId="9" fontId="195" fillId="0" borderId="23" xfId="0" applyNumberFormat="1" applyFont="1" applyBorder="1" applyAlignment="1">
      <alignment horizontal="center" vertical="center" wrapText="1"/>
    </xf>
    <xf numFmtId="0" fontId="196" fillId="0" borderId="23" xfId="0" applyFont="1" applyBorder="1" applyAlignment="1">
      <alignment horizontal="center" vertical="center" wrapText="1"/>
    </xf>
    <xf numFmtId="0" fontId="196" fillId="0" borderId="25"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56" xfId="0" applyFont="1" applyBorder="1" applyAlignment="1">
      <alignment horizontal="center" vertical="center" wrapText="1"/>
    </xf>
    <xf numFmtId="0" fontId="196" fillId="0" borderId="51" xfId="0" applyFont="1" applyBorder="1" applyAlignment="1">
      <alignment horizontal="center" vertical="center" wrapText="1"/>
    </xf>
    <xf numFmtId="0" fontId="196" fillId="0" borderId="112" xfId="0" applyFont="1" applyBorder="1" applyAlignment="1">
      <alignment horizontal="center" vertical="center" wrapText="1"/>
    </xf>
    <xf numFmtId="0" fontId="196" fillId="0" borderId="24" xfId="0" applyFont="1" applyBorder="1" applyAlignment="1">
      <alignment horizontal="center" vertical="center" wrapText="1"/>
    </xf>
    <xf numFmtId="0" fontId="196" fillId="0" borderId="57" xfId="0" applyFont="1" applyBorder="1" applyAlignment="1">
      <alignment horizontal="center" vertical="center" wrapText="1"/>
    </xf>
    <xf numFmtId="0" fontId="196" fillId="0" borderId="13" xfId="0" applyFont="1" applyBorder="1" applyAlignment="1">
      <alignment horizontal="center" vertical="center" wrapText="1"/>
    </xf>
    <xf numFmtId="9" fontId="196" fillId="0" borderId="23" xfId="0" applyNumberFormat="1" applyFont="1" applyBorder="1" applyAlignment="1">
      <alignment horizontal="center" vertical="center" wrapText="1"/>
    </xf>
    <xf numFmtId="0" fontId="109" fillId="26" borderId="23" xfId="0" applyFont="1" applyFill="1" applyBorder="1" applyAlignment="1" applyProtection="1">
      <alignment horizontal="left" vertical="center" wrapText="1"/>
      <protection locked="0"/>
    </xf>
    <xf numFmtId="0" fontId="109" fillId="26" borderId="25" xfId="0" applyFont="1" applyFill="1" applyBorder="1" applyAlignment="1" applyProtection="1">
      <alignment horizontal="left" vertical="center" wrapText="1"/>
      <protection locked="0"/>
    </xf>
    <xf numFmtId="0" fontId="109" fillId="26" borderId="12" xfId="0" applyFont="1" applyFill="1" applyBorder="1" applyAlignment="1" applyProtection="1">
      <alignment horizontal="left" vertical="center" wrapText="1"/>
      <protection locked="0"/>
    </xf>
    <xf numFmtId="49" fontId="159" fillId="0" borderId="23" xfId="0" applyNumberFormat="1" applyFont="1" applyBorder="1" applyAlignment="1">
      <alignment horizontal="center" vertical="center" wrapText="1"/>
    </xf>
    <xf numFmtId="49" fontId="219" fillId="0" borderId="25" xfId="0" applyNumberFormat="1" applyFont="1" applyBorder="1" applyAlignment="1">
      <alignment horizontal="center" vertical="center" wrapText="1"/>
    </xf>
    <xf numFmtId="49" fontId="219" fillId="0" borderId="12" xfId="0" applyNumberFormat="1" applyFont="1" applyBorder="1" applyAlignment="1">
      <alignment horizontal="center" vertical="center" wrapText="1"/>
    </xf>
    <xf numFmtId="0" fontId="19" fillId="0" borderId="2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2" xfId="0" applyFont="1" applyBorder="1" applyAlignment="1">
      <alignment horizontal="center" vertical="center" wrapText="1"/>
    </xf>
    <xf numFmtId="49" fontId="27" fillId="0" borderId="23" xfId="0" applyNumberFormat="1" applyFont="1" applyBorder="1" applyAlignment="1">
      <alignment horizontal="center" vertical="center" wrapText="1"/>
    </xf>
    <xf numFmtId="49" fontId="199" fillId="0" borderId="25" xfId="0" applyNumberFormat="1" applyFont="1" applyBorder="1" applyAlignment="1">
      <alignment horizontal="center" vertical="center" wrapText="1"/>
    </xf>
    <xf numFmtId="49" fontId="199" fillId="0" borderId="12" xfId="0" applyNumberFormat="1" applyFont="1" applyBorder="1" applyAlignment="1">
      <alignment horizontal="center" vertical="center" wrapText="1"/>
    </xf>
    <xf numFmtId="0" fontId="19" fillId="0" borderId="23" xfId="0" applyFont="1" applyBorder="1" applyAlignment="1">
      <alignment vertical="center"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27" fillId="0" borderId="23" xfId="0" applyFont="1" applyBorder="1" applyAlignment="1">
      <alignment horizontal="center" vertical="center" wrapText="1"/>
    </xf>
    <xf numFmtId="0" fontId="199" fillId="0" borderId="25" xfId="0" applyFont="1" applyBorder="1" applyAlignment="1">
      <alignment horizontal="center" vertical="center" wrapText="1"/>
    </xf>
    <xf numFmtId="0" fontId="199" fillId="0" borderId="12" xfId="0" applyFont="1" applyBorder="1" applyAlignment="1">
      <alignment horizontal="center" vertical="center" wrapText="1"/>
    </xf>
    <xf numFmtId="0" fontId="27" fillId="94" borderId="23" xfId="0" applyFont="1" applyFill="1" applyBorder="1" applyAlignment="1">
      <alignment horizontal="center" vertical="center" wrapText="1"/>
    </xf>
    <xf numFmtId="0" fontId="27" fillId="94" borderId="25" xfId="0" applyFont="1" applyFill="1" applyBorder="1" applyAlignment="1">
      <alignment horizontal="center" vertical="center" wrapText="1"/>
    </xf>
    <xf numFmtId="0" fontId="27" fillId="94" borderId="12" xfId="0" applyFont="1" applyFill="1" applyBorder="1" applyAlignment="1">
      <alignment horizontal="center" vertical="center" wrapText="1"/>
    </xf>
    <xf numFmtId="1" fontId="6" fillId="29" borderId="23" xfId="0" applyNumberFormat="1" applyFont="1" applyFill="1" applyBorder="1" applyAlignment="1">
      <alignment horizontal="center" vertical="center" wrapText="1"/>
    </xf>
    <xf numFmtId="1" fontId="6" fillId="29" borderId="25" xfId="0" applyNumberFormat="1" applyFont="1" applyFill="1" applyBorder="1" applyAlignment="1">
      <alignment horizontal="center" vertical="center" wrapText="1"/>
    </xf>
    <xf numFmtId="1" fontId="6" fillId="29" borderId="12" xfId="0" applyNumberFormat="1" applyFont="1" applyFill="1" applyBorder="1" applyAlignment="1">
      <alignment horizontal="center" vertical="center" wrapText="1"/>
    </xf>
    <xf numFmtId="0" fontId="27" fillId="0" borderId="25" xfId="0" applyFont="1" applyBorder="1" applyAlignment="1">
      <alignment horizontal="center" vertical="center" wrapText="1"/>
    </xf>
    <xf numFmtId="0" fontId="27" fillId="0" borderId="12"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12" xfId="0" applyFont="1" applyBorder="1" applyAlignment="1">
      <alignment horizontal="center" vertical="center" wrapText="1"/>
    </xf>
    <xf numFmtId="1" fontId="18" fillId="29" borderId="23" xfId="0" applyNumberFormat="1" applyFont="1" applyFill="1" applyBorder="1" applyAlignment="1">
      <alignment horizontal="center" vertical="center" wrapText="1"/>
    </xf>
    <xf numFmtId="1" fontId="18" fillId="29" borderId="25" xfId="0" applyNumberFormat="1" applyFont="1" applyFill="1" applyBorder="1" applyAlignment="1">
      <alignment horizontal="center" vertical="center" wrapText="1"/>
    </xf>
    <xf numFmtId="1" fontId="18" fillId="29" borderId="12" xfId="0" applyNumberFormat="1" applyFont="1" applyFill="1" applyBorder="1" applyAlignment="1">
      <alignment horizontal="center" vertical="center" wrapText="1"/>
    </xf>
    <xf numFmtId="0" fontId="199" fillId="0" borderId="23" xfId="0" applyFont="1" applyBorder="1" applyAlignment="1">
      <alignment horizontal="center" vertical="center" wrapText="1"/>
    </xf>
    <xf numFmtId="1" fontId="18" fillId="26" borderId="23" xfId="0" applyNumberFormat="1" applyFont="1" applyFill="1" applyBorder="1" applyAlignment="1" applyProtection="1">
      <alignment horizontal="center" vertical="center"/>
      <protection locked="0"/>
    </xf>
    <xf numFmtId="1" fontId="18" fillId="26" borderId="25" xfId="0" applyNumberFormat="1" applyFont="1" applyFill="1" applyBorder="1" applyAlignment="1" applyProtection="1">
      <alignment horizontal="center" vertical="center"/>
      <protection locked="0"/>
    </xf>
    <xf numFmtId="1" fontId="18" fillId="26" borderId="12" xfId="0" applyNumberFormat="1" applyFont="1" applyFill="1" applyBorder="1" applyAlignment="1" applyProtection="1">
      <alignment horizontal="center" vertical="center"/>
      <protection locked="0"/>
    </xf>
    <xf numFmtId="9" fontId="197" fillId="0" borderId="23" xfId="0" applyNumberFormat="1" applyFont="1" applyBorder="1" applyAlignment="1">
      <alignment horizontal="center" vertical="center" wrapText="1"/>
    </xf>
    <xf numFmtId="9" fontId="197" fillId="0" borderId="25" xfId="0" applyNumberFormat="1" applyFont="1" applyBorder="1" applyAlignment="1">
      <alignment horizontal="center" vertical="center" wrapText="1"/>
    </xf>
    <xf numFmtId="9" fontId="197" fillId="0" borderId="12" xfId="0" applyNumberFormat="1" applyFont="1" applyBorder="1" applyAlignment="1">
      <alignment horizontal="center" vertical="center" wrapText="1"/>
    </xf>
    <xf numFmtId="0" fontId="19" fillId="0" borderId="25" xfId="0" applyFont="1" applyBorder="1" applyAlignment="1">
      <alignment vertical="center" wrapText="1"/>
    </xf>
    <xf numFmtId="0" fontId="19" fillId="0" borderId="12" xfId="0" applyFont="1" applyBorder="1" applyAlignment="1">
      <alignment vertical="center" wrapText="1"/>
    </xf>
    <xf numFmtId="0" fontId="19" fillId="0" borderId="51" xfId="0" applyFont="1" applyBorder="1" applyAlignment="1">
      <alignment vertical="center" wrapText="1"/>
    </xf>
    <xf numFmtId="0" fontId="19" fillId="0" borderId="112" xfId="0" applyFont="1" applyBorder="1" applyAlignment="1">
      <alignment vertical="center" wrapText="1"/>
    </xf>
    <xf numFmtId="0" fontId="19" fillId="0" borderId="24" xfId="0" applyFont="1" applyBorder="1" applyAlignment="1">
      <alignment vertical="center" wrapText="1"/>
    </xf>
    <xf numFmtId="0" fontId="19" fillId="0" borderId="57" xfId="0" applyFont="1" applyBorder="1" applyAlignment="1">
      <alignment vertical="center" wrapText="1"/>
    </xf>
    <xf numFmtId="0" fontId="19" fillId="0" borderId="13" xfId="0" applyFont="1" applyBorder="1" applyAlignment="1">
      <alignment vertical="center" wrapText="1"/>
    </xf>
    <xf numFmtId="0" fontId="27" fillId="0" borderId="23" xfId="0" quotePrefix="1" applyFont="1" applyBorder="1" applyAlignment="1">
      <alignment horizontal="center" vertical="center" wrapText="1"/>
    </xf>
    <xf numFmtId="0" fontId="27" fillId="0" borderId="25" xfId="0" quotePrefix="1" applyFont="1" applyBorder="1" applyAlignment="1">
      <alignment horizontal="center" vertical="center" wrapText="1"/>
    </xf>
    <xf numFmtId="0" fontId="27" fillId="0" borderId="12" xfId="0" quotePrefix="1" applyFont="1" applyBorder="1" applyAlignment="1">
      <alignment horizontal="center" vertical="center" wrapText="1"/>
    </xf>
    <xf numFmtId="164" fontId="19" fillId="107" borderId="56" xfId="647" applyNumberFormat="1" applyFont="1" applyFill="1" applyBorder="1" applyAlignment="1" applyProtection="1">
      <alignment horizontal="center" vertical="center"/>
    </xf>
    <xf numFmtId="164" fontId="19" fillId="107" borderId="51" xfId="647" applyNumberFormat="1" applyFont="1" applyFill="1" applyBorder="1" applyAlignment="1" applyProtection="1">
      <alignment horizontal="center" vertical="center"/>
    </xf>
    <xf numFmtId="164" fontId="19" fillId="107" borderId="57" xfId="647" applyNumberFormat="1" applyFont="1" applyFill="1" applyBorder="1" applyAlignment="1" applyProtection="1">
      <alignment horizontal="center" vertical="center"/>
    </xf>
    <xf numFmtId="164" fontId="19" fillId="107" borderId="13" xfId="647" applyNumberFormat="1" applyFont="1" applyFill="1" applyBorder="1" applyAlignment="1" applyProtection="1">
      <alignment horizontal="center" vertical="center"/>
    </xf>
    <xf numFmtId="164" fontId="19" fillId="0" borderId="37" xfId="647" applyNumberFormat="1" applyFont="1" applyFill="1" applyBorder="1" applyAlignment="1" applyProtection="1">
      <alignment horizontal="center" vertical="center"/>
    </xf>
    <xf numFmtId="0" fontId="3" fillId="0" borderId="0" xfId="0" applyFont="1" applyAlignment="1">
      <alignment horizontal="justify" vertical="top" wrapText="1"/>
    </xf>
    <xf numFmtId="0" fontId="41" fillId="0" borderId="0" xfId="0" applyFont="1" applyAlignment="1">
      <alignment horizontal="justify" vertical="top"/>
    </xf>
    <xf numFmtId="0" fontId="95" fillId="0" borderId="0" xfId="0" applyFont="1" applyAlignment="1">
      <alignment horizontal="left" vertical="center" wrapText="1"/>
    </xf>
    <xf numFmtId="164" fontId="19" fillId="104" borderId="56" xfId="647" applyNumberFormat="1" applyFont="1" applyFill="1" applyBorder="1" applyAlignment="1" applyProtection="1">
      <alignment horizontal="center" vertical="center"/>
    </xf>
    <xf numFmtId="164" fontId="19" fillId="104" borderId="51" xfId="647" applyNumberFormat="1" applyFont="1" applyFill="1" applyBorder="1" applyAlignment="1" applyProtection="1">
      <alignment horizontal="center" vertical="center"/>
    </xf>
    <xf numFmtId="164" fontId="19" fillId="104" borderId="112" xfId="647" applyNumberFormat="1" applyFont="1" applyFill="1" applyBorder="1" applyAlignment="1" applyProtection="1">
      <alignment horizontal="center" vertical="center"/>
    </xf>
    <xf numFmtId="164" fontId="19" fillId="104" borderId="24" xfId="647" applyNumberFormat="1" applyFont="1" applyFill="1" applyBorder="1" applyAlignment="1" applyProtection="1">
      <alignment horizontal="center" vertical="center"/>
    </xf>
    <xf numFmtId="164" fontId="19" fillId="0" borderId="23" xfId="647" applyNumberFormat="1" applyFont="1" applyFill="1" applyBorder="1" applyAlignment="1" applyProtection="1">
      <alignment horizontal="center" wrapText="1"/>
    </xf>
    <xf numFmtId="164" fontId="19" fillId="0" borderId="25" xfId="647" applyNumberFormat="1" applyFont="1" applyFill="1" applyBorder="1" applyAlignment="1" applyProtection="1">
      <alignment horizontal="center" wrapText="1"/>
    </xf>
    <xf numFmtId="164" fontId="19" fillId="106" borderId="137" xfId="647" applyNumberFormat="1" applyFont="1" applyFill="1" applyBorder="1" applyAlignment="1" applyProtection="1">
      <alignment horizontal="left" vertical="center" wrapText="1"/>
    </xf>
    <xf numFmtId="164" fontId="19" fillId="106" borderId="140" xfId="647" applyNumberFormat="1" applyFont="1" applyFill="1" applyBorder="1" applyAlignment="1" applyProtection="1">
      <alignment horizontal="left" vertical="center" wrapText="1"/>
    </xf>
    <xf numFmtId="164" fontId="19" fillId="106" borderId="38" xfId="647" applyNumberFormat="1" applyFont="1" applyFill="1" applyBorder="1" applyAlignment="1" applyProtection="1">
      <alignment horizontal="left" vertical="center" wrapText="1"/>
    </xf>
    <xf numFmtId="0" fontId="95" fillId="61" borderId="17" xfId="0" applyFont="1" applyFill="1" applyBorder="1" applyAlignment="1">
      <alignment horizontal="left" vertical="top" wrapText="1"/>
    </xf>
    <xf numFmtId="0" fontId="95" fillId="61" borderId="30" xfId="0" applyFont="1" applyFill="1" applyBorder="1" applyAlignment="1">
      <alignment horizontal="left" vertical="top" wrapText="1"/>
    </xf>
    <xf numFmtId="0" fontId="95" fillId="61" borderId="29" xfId="0" applyFont="1" applyFill="1" applyBorder="1" applyAlignment="1">
      <alignment horizontal="left" vertical="top" wrapText="1"/>
    </xf>
    <xf numFmtId="0" fontId="95" fillId="0" borderId="17" xfId="0" applyFont="1" applyBorder="1" applyAlignment="1">
      <alignment horizontal="left" vertical="top" wrapText="1"/>
    </xf>
    <xf numFmtId="0" fontId="95" fillId="0" borderId="30" xfId="0" applyFont="1" applyBorder="1" applyAlignment="1">
      <alignment horizontal="left" vertical="top" wrapText="1"/>
    </xf>
    <xf numFmtId="0" fontId="95" fillId="0" borderId="29" xfId="0" applyFont="1" applyBorder="1" applyAlignment="1">
      <alignment horizontal="left" vertical="top" wrapText="1"/>
    </xf>
    <xf numFmtId="0" fontId="12" fillId="61" borderId="0" xfId="0" applyFont="1" applyFill="1" applyAlignment="1">
      <alignment horizontal="left" vertical="center" wrapText="1"/>
    </xf>
    <xf numFmtId="0" fontId="104" fillId="0" borderId="0" xfId="147" applyFont="1" applyAlignment="1" applyProtection="1">
      <alignment wrapText="1"/>
      <protection locked="0"/>
    </xf>
    <xf numFmtId="0" fontId="0" fillId="0" borderId="0" xfId="0" applyProtection="1">
      <protection locked="0"/>
    </xf>
    <xf numFmtId="0" fontId="105" fillId="61" borderId="20" xfId="0" applyFont="1" applyFill="1" applyBorder="1" applyAlignment="1">
      <alignment horizontal="left" vertical="top" wrapText="1"/>
    </xf>
    <xf numFmtId="0" fontId="88" fillId="61" borderId="10" xfId="0" applyFont="1" applyFill="1" applyBorder="1"/>
    <xf numFmtId="0" fontId="88" fillId="61" borderId="33" xfId="0" applyFont="1" applyFill="1" applyBorder="1"/>
    <xf numFmtId="0" fontId="19" fillId="61" borderId="46" xfId="0" applyFont="1" applyFill="1" applyBorder="1" applyAlignment="1">
      <alignment horizontal="left" vertical="top" wrapText="1"/>
    </xf>
    <xf numFmtId="0" fontId="5" fillId="0" borderId="11" xfId="0" applyFont="1" applyBorder="1" applyAlignment="1">
      <alignment horizontal="left" vertical="center" wrapText="1"/>
    </xf>
    <xf numFmtId="0" fontId="0" fillId="0" borderId="11" xfId="0" applyBorder="1"/>
    <xf numFmtId="0" fontId="105" fillId="0" borderId="11" xfId="0" applyFont="1" applyBorder="1" applyAlignment="1">
      <alignment horizontal="left" vertical="top" wrapText="1"/>
    </xf>
    <xf numFmtId="0" fontId="88" fillId="0" borderId="11" xfId="0" applyFont="1" applyBorder="1"/>
    <xf numFmtId="0" fontId="33" fillId="0" borderId="0" xfId="0" applyFont="1" applyAlignment="1">
      <alignment horizontal="left" vertical="top" wrapText="1"/>
    </xf>
    <xf numFmtId="0" fontId="105" fillId="0" borderId="17" xfId="0" applyFont="1" applyBorder="1" applyAlignment="1">
      <alignment horizontal="left" vertical="top" wrapText="1"/>
    </xf>
    <xf numFmtId="0" fontId="105" fillId="0" borderId="30" xfId="0" applyFont="1" applyBorder="1" applyAlignment="1">
      <alignment horizontal="left" vertical="top" wrapText="1"/>
    </xf>
    <xf numFmtId="0" fontId="19" fillId="0" borderId="144" xfId="0" applyFont="1" applyBorder="1" applyAlignment="1">
      <alignment horizontal="left" vertical="top" wrapText="1"/>
    </xf>
    <xf numFmtId="0" fontId="19" fillId="0" borderId="145" xfId="0" applyFont="1" applyBorder="1" applyAlignment="1">
      <alignment horizontal="left" vertical="top" wrapText="1"/>
    </xf>
    <xf numFmtId="0" fontId="19" fillId="0" borderId="146" xfId="0" applyFont="1" applyBorder="1" applyAlignment="1">
      <alignment horizontal="left" vertical="top" wrapText="1"/>
    </xf>
    <xf numFmtId="0" fontId="5" fillId="0" borderId="11" xfId="0" applyFont="1" applyBorder="1" applyAlignment="1">
      <alignment wrapText="1"/>
    </xf>
    <xf numFmtId="0" fontId="100" fillId="0" borderId="11" xfId="0" applyFont="1" applyBorder="1"/>
    <xf numFmtId="0" fontId="95" fillId="0" borderId="17" xfId="0" applyFont="1" applyBorder="1" applyAlignment="1">
      <alignment wrapText="1"/>
    </xf>
    <xf numFmtId="0" fontId="95" fillId="0" borderId="30" xfId="0" applyFont="1" applyBorder="1"/>
    <xf numFmtId="0" fontId="95" fillId="0" borderId="29" xfId="0" applyFont="1" applyBorder="1"/>
    <xf numFmtId="0" fontId="19" fillId="61" borderId="11" xfId="0" applyFont="1" applyFill="1" applyBorder="1" applyAlignment="1">
      <alignment horizontal="left" vertical="top" wrapText="1"/>
    </xf>
    <xf numFmtId="0" fontId="100" fillId="61" borderId="11" xfId="0" applyFont="1" applyFill="1" applyBorder="1"/>
    <xf numFmtId="0" fontId="3"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2" fillId="61" borderId="0" xfId="0" applyFont="1" applyFill="1" applyAlignment="1">
      <alignment vertical="center" wrapText="1"/>
    </xf>
    <xf numFmtId="0" fontId="105" fillId="0" borderId="46" xfId="0" applyFont="1" applyBorder="1" applyAlignment="1">
      <alignment horizontal="left" vertical="top" wrapText="1"/>
    </xf>
    <xf numFmtId="0" fontId="3" fillId="61" borderId="18" xfId="0" applyFont="1" applyFill="1" applyBorder="1" applyAlignment="1">
      <alignment horizontal="left" vertical="top" wrapText="1"/>
    </xf>
    <xf numFmtId="0" fontId="3" fillId="61" borderId="46" xfId="0" applyFont="1" applyFill="1" applyBorder="1" applyAlignment="1">
      <alignment horizontal="left" vertical="top" wrapText="1"/>
    </xf>
    <xf numFmtId="0" fontId="3" fillId="61" borderId="19" xfId="0" applyFont="1" applyFill="1" applyBorder="1" applyAlignment="1">
      <alignment horizontal="left" vertical="top" wrapText="1"/>
    </xf>
    <xf numFmtId="0" fontId="19" fillId="61" borderId="17" xfId="0" applyFont="1" applyFill="1" applyBorder="1" applyAlignment="1">
      <alignment vertical="top" wrapText="1"/>
    </xf>
    <xf numFmtId="0" fontId="134" fillId="61" borderId="30" xfId="0" applyFont="1" applyFill="1" applyBorder="1" applyAlignment="1">
      <alignment vertical="top"/>
    </xf>
    <xf numFmtId="0" fontId="19" fillId="61" borderId="11" xfId="0" applyFont="1" applyFill="1" applyBorder="1" applyAlignment="1">
      <alignment vertical="top" wrapText="1"/>
    </xf>
    <xf numFmtId="0" fontId="134" fillId="61" borderId="11" xfId="0" applyFont="1" applyFill="1" applyBorder="1" applyAlignment="1">
      <alignment vertical="top"/>
    </xf>
    <xf numFmtId="0" fontId="19" fillId="61" borderId="11" xfId="0" applyFont="1" applyFill="1" applyBorder="1" applyAlignment="1">
      <alignment horizontal="center" vertical="center" wrapText="1"/>
    </xf>
    <xf numFmtId="0" fontId="3" fillId="0" borderId="11" xfId="0" applyFont="1" applyBorder="1" applyAlignment="1">
      <alignment horizontal="center" vertical="top" wrapText="1"/>
    </xf>
    <xf numFmtId="0" fontId="95" fillId="0" borderId="11" xfId="0" applyFont="1" applyBorder="1" applyAlignment="1">
      <alignment vertical="top" wrapText="1"/>
    </xf>
    <xf numFmtId="0" fontId="93" fillId="0" borderId="11" xfId="0" applyFont="1" applyBorder="1" applyAlignment="1">
      <alignment vertical="top"/>
    </xf>
    <xf numFmtId="0" fontId="19" fillId="0" borderId="17" xfId="0" applyFont="1" applyBorder="1" applyAlignment="1">
      <alignment horizontal="center" vertical="top" wrapText="1"/>
    </xf>
    <xf numFmtId="0" fontId="19" fillId="0" borderId="30" xfId="0" applyFont="1" applyBorder="1" applyAlignment="1">
      <alignment horizontal="center" vertical="top" wrapText="1"/>
    </xf>
    <xf numFmtId="0" fontId="19" fillId="0" borderId="17" xfId="0" applyFont="1" applyBorder="1" applyAlignment="1">
      <alignment vertical="top" wrapText="1"/>
    </xf>
    <xf numFmtId="0" fontId="134" fillId="0" borderId="30" xfId="0" applyFont="1" applyBorder="1" applyAlignment="1">
      <alignment vertical="top"/>
    </xf>
    <xf numFmtId="0" fontId="19" fillId="0" borderId="11" xfId="0" applyFont="1" applyBorder="1" applyAlignment="1">
      <alignment vertical="top" wrapText="1"/>
    </xf>
    <xf numFmtId="0" fontId="134" fillId="0" borderId="11" xfId="0" applyFont="1" applyBorder="1" applyAlignment="1">
      <alignment vertical="top"/>
    </xf>
    <xf numFmtId="0" fontId="95" fillId="0" borderId="17" xfId="0" applyFont="1" applyBorder="1" applyAlignment="1">
      <alignment vertical="top" wrapText="1"/>
    </xf>
    <xf numFmtId="0" fontId="93" fillId="0" borderId="30" xfId="0" applyFont="1" applyBorder="1" applyAlignment="1">
      <alignment vertical="top"/>
    </xf>
    <xf numFmtId="0" fontId="6" fillId="0" borderId="144" xfId="0" applyFont="1" applyBorder="1" applyAlignment="1">
      <alignment horizontal="left" vertical="center" wrapText="1"/>
    </xf>
    <xf numFmtId="0" fontId="6" fillId="0" borderId="145" xfId="0" applyFont="1" applyBorder="1" applyAlignment="1">
      <alignment horizontal="left" vertical="center" wrapText="1"/>
    </xf>
    <xf numFmtId="0" fontId="6" fillId="0" borderId="146" xfId="0" applyFont="1" applyBorder="1" applyAlignment="1">
      <alignment horizontal="left" vertical="center" wrapText="1"/>
    </xf>
    <xf numFmtId="0" fontId="93" fillId="0" borderId="30" xfId="0" applyFont="1" applyBorder="1" applyAlignment="1">
      <alignment horizontal="left" vertical="top"/>
    </xf>
    <xf numFmtId="0" fontId="93" fillId="0" borderId="29" xfId="0" applyFont="1" applyBorder="1" applyAlignment="1">
      <alignment vertical="top"/>
    </xf>
    <xf numFmtId="0" fontId="3"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3" fillId="61" borderId="29" xfId="0" applyFont="1" applyFill="1" applyBorder="1" applyAlignment="1">
      <alignment horizontal="left" vertical="top"/>
    </xf>
    <xf numFmtId="0" fontId="93" fillId="61" borderId="30" xfId="0" applyFont="1" applyFill="1" applyBorder="1" applyAlignment="1">
      <alignment horizontal="left" vertical="top"/>
    </xf>
    <xf numFmtId="0" fontId="95" fillId="61" borderId="17" xfId="0" applyFont="1" applyFill="1" applyBorder="1" applyAlignment="1">
      <alignment vertical="top" wrapText="1"/>
    </xf>
    <xf numFmtId="0" fontId="93" fillId="61" borderId="29" xfId="0" applyFont="1" applyFill="1" applyBorder="1" applyAlignment="1">
      <alignment vertical="top"/>
    </xf>
    <xf numFmtId="0" fontId="93" fillId="61" borderId="30" xfId="0" applyFont="1" applyFill="1" applyBorder="1" applyAlignment="1">
      <alignment vertical="top"/>
    </xf>
    <xf numFmtId="0" fontId="3" fillId="0" borderId="11" xfId="0" applyFont="1" applyBorder="1" applyAlignment="1">
      <alignment horizontal="left" vertical="top" wrapText="1"/>
    </xf>
    <xf numFmtId="0" fontId="19" fillId="0" borderId="17" xfId="0" applyFont="1" applyBorder="1" applyAlignment="1">
      <alignment horizontal="left" vertical="top" wrapText="1"/>
    </xf>
    <xf numFmtId="0" fontId="100" fillId="0" borderId="29" xfId="0" applyFont="1" applyBorder="1" applyAlignment="1">
      <alignment horizontal="left" vertical="top" wrapText="1"/>
    </xf>
    <xf numFmtId="0" fontId="134" fillId="0" borderId="29" xfId="0" applyFont="1" applyBorder="1" applyAlignment="1">
      <alignment horizontal="left" vertical="top"/>
    </xf>
    <xf numFmtId="0" fontId="134" fillId="0" borderId="30" xfId="0" applyFont="1" applyBorder="1" applyAlignment="1">
      <alignment horizontal="left" vertical="top"/>
    </xf>
    <xf numFmtId="0" fontId="3" fillId="0" borderId="142" xfId="0" applyFont="1" applyBorder="1" applyAlignment="1">
      <alignment horizontal="left" vertical="top" wrapText="1"/>
    </xf>
    <xf numFmtId="0" fontId="19" fillId="0" borderId="0" xfId="0" applyFont="1" applyAlignment="1">
      <alignment horizontal="left" wrapText="1"/>
    </xf>
    <xf numFmtId="0" fontId="19" fillId="0" borderId="0" xfId="0" applyFont="1" applyAlignment="1">
      <alignment horizontal="left"/>
    </xf>
    <xf numFmtId="0" fontId="104" fillId="0" borderId="0" xfId="147" applyFont="1" applyAlignment="1" applyProtection="1">
      <alignment vertical="top" wrapText="1"/>
      <protection locked="0"/>
    </xf>
    <xf numFmtId="0" fontId="0" fillId="0" borderId="0" xfId="0" applyAlignment="1" applyProtection="1">
      <alignment vertical="top"/>
      <protection locked="0"/>
    </xf>
    <xf numFmtId="0" fontId="19" fillId="0" borderId="11" xfId="0" applyFont="1" applyBorder="1" applyAlignment="1">
      <alignment horizontal="left" vertical="top"/>
    </xf>
    <xf numFmtId="0" fontId="134" fillId="0" borderId="11" xfId="0" applyFont="1" applyBorder="1"/>
    <xf numFmtId="0" fontId="3" fillId="0" borderId="11" xfId="0" applyFont="1" applyBorder="1" applyAlignment="1">
      <alignment horizontal="left" vertical="top"/>
    </xf>
    <xf numFmtId="0" fontId="93" fillId="0" borderId="11" xfId="0" applyFont="1" applyBorder="1"/>
    <xf numFmtId="0" fontId="104" fillId="0" borderId="0" xfId="147" applyFont="1" applyAlignment="1" applyProtection="1">
      <protection locked="0"/>
    </xf>
    <xf numFmtId="0" fontId="3" fillId="0" borderId="17" xfId="0" applyFont="1" applyBorder="1" applyAlignment="1">
      <alignment horizontal="left" vertical="top" wrapText="1"/>
    </xf>
    <xf numFmtId="0" fontId="3" fillId="0" borderId="30" xfId="0" applyFont="1" applyBorder="1" applyAlignment="1">
      <alignment horizontal="left" vertical="top" wrapText="1"/>
    </xf>
    <xf numFmtId="0" fontId="39" fillId="61" borderId="0" xfId="0" applyFont="1" applyFill="1" applyAlignment="1">
      <alignment horizontal="left" vertical="top" wrapText="1"/>
    </xf>
    <xf numFmtId="0" fontId="93" fillId="0" borderId="29" xfId="0" applyFont="1" applyBorder="1" applyAlignment="1">
      <alignment horizontal="left" vertical="top" wrapText="1"/>
    </xf>
    <xf numFmtId="0" fontId="134" fillId="0" borderId="11" xfId="0" applyFont="1" applyBorder="1" applyAlignment="1">
      <alignment horizontal="left" vertical="top"/>
    </xf>
    <xf numFmtId="0" fontId="19" fillId="61" borderId="17" xfId="0" applyFont="1" applyFill="1" applyBorder="1" applyAlignment="1">
      <alignment horizontal="left" vertical="top" wrapText="1"/>
    </xf>
    <xf numFmtId="0" fontId="134" fillId="61" borderId="29" xfId="0" applyFont="1" applyFill="1" applyBorder="1" applyAlignment="1">
      <alignment horizontal="left" vertical="top" wrapText="1"/>
    </xf>
    <xf numFmtId="0" fontId="134" fillId="61" borderId="11" xfId="0" applyFont="1" applyFill="1" applyBorder="1" applyAlignment="1">
      <alignment horizontal="left" vertical="top"/>
    </xf>
    <xf numFmtId="0" fontId="3" fillId="0" borderId="17" xfId="0" applyFont="1" applyBorder="1" applyAlignment="1">
      <alignment vertical="top" wrapText="1"/>
    </xf>
    <xf numFmtId="0" fontId="95" fillId="0" borderId="29" xfId="0" applyFont="1" applyBorder="1" applyAlignment="1">
      <alignment vertical="top" wrapText="1"/>
    </xf>
    <xf numFmtId="0" fontId="95" fillId="0" borderId="11" xfId="0" applyFont="1" applyBorder="1" applyAlignment="1">
      <alignment vertical="top"/>
    </xf>
    <xf numFmtId="0" fontId="123" fillId="0" borderId="0" xfId="0" applyFont="1" applyAlignment="1">
      <alignment horizontal="left" wrapText="1"/>
    </xf>
    <xf numFmtId="0" fontId="22" fillId="0" borderId="0" xfId="0" applyFont="1" applyAlignment="1">
      <alignment horizontal="left" wrapText="1"/>
    </xf>
    <xf numFmtId="0" fontId="134" fillId="61" borderId="29" xfId="0" applyFont="1" applyFill="1" applyBorder="1" applyAlignment="1">
      <alignment vertical="top"/>
    </xf>
    <xf numFmtId="0" fontId="134" fillId="61" borderId="30" xfId="0" applyFont="1" applyFill="1" applyBorder="1" applyAlignment="1">
      <alignment horizontal="left" vertical="top"/>
    </xf>
    <xf numFmtId="0" fontId="134" fillId="0" borderId="29" xfId="0" applyFont="1" applyBorder="1" applyAlignment="1">
      <alignment vertical="top"/>
    </xf>
    <xf numFmtId="0" fontId="19" fillId="61" borderId="144" xfId="0" applyFont="1" applyFill="1" applyBorder="1" applyAlignment="1">
      <alignment horizontal="left" vertical="top" wrapText="1"/>
    </xf>
    <xf numFmtId="0" fontId="19" fillId="61" borderId="146" xfId="0" applyFont="1" applyFill="1" applyBorder="1" applyAlignment="1">
      <alignment horizontal="left" vertical="top" wrapText="1"/>
    </xf>
    <xf numFmtId="0" fontId="19" fillId="61" borderId="145" xfId="0" applyFont="1" applyFill="1" applyBorder="1" applyAlignment="1">
      <alignment horizontal="left" vertical="top" wrapText="1"/>
    </xf>
    <xf numFmtId="0" fontId="156" fillId="0" borderId="29" xfId="0" applyFont="1" applyBorder="1" applyAlignment="1">
      <alignment horizontal="left" vertical="top" wrapText="1"/>
    </xf>
    <xf numFmtId="0" fontId="156" fillId="0" borderId="29" xfId="0" applyFont="1" applyBorder="1" applyAlignment="1">
      <alignment horizontal="left" vertical="top"/>
    </xf>
    <xf numFmtId="0" fontId="156" fillId="0" borderId="30" xfId="0" applyFont="1" applyBorder="1" applyAlignment="1">
      <alignment horizontal="left" vertical="top"/>
    </xf>
    <xf numFmtId="0" fontId="93" fillId="0" borderId="29" xfId="0" applyFont="1" applyBorder="1" applyAlignment="1">
      <alignment horizontal="left" vertical="top"/>
    </xf>
    <xf numFmtId="0" fontId="0" fillId="0" borderId="29" xfId="0" applyBorder="1" applyAlignment="1">
      <alignment horizontal="left" vertical="top" wrapText="1"/>
    </xf>
    <xf numFmtId="0" fontId="98" fillId="0" borderId="11" xfId="0" applyFont="1" applyBorder="1"/>
    <xf numFmtId="0" fontId="19" fillId="0" borderId="143" xfId="0" applyFont="1" applyBorder="1" applyAlignment="1">
      <alignment horizontal="center" vertical="top" wrapText="1"/>
    </xf>
    <xf numFmtId="0" fontId="19" fillId="0" borderId="46" xfId="0" applyFont="1" applyBorder="1" applyAlignment="1">
      <alignment horizontal="center" vertical="top" wrapText="1"/>
    </xf>
    <xf numFmtId="0" fontId="19" fillId="0" borderId="19" xfId="0" applyFont="1" applyBorder="1" applyAlignment="1">
      <alignment horizontal="center" vertical="top" wrapText="1"/>
    </xf>
    <xf numFmtId="0" fontId="3" fillId="61" borderId="143" xfId="0" applyFont="1" applyFill="1" applyBorder="1" applyAlignment="1">
      <alignment horizontal="center" vertical="top"/>
    </xf>
    <xf numFmtId="0" fontId="3" fillId="61" borderId="46" xfId="0" applyFont="1" applyFill="1" applyBorder="1" applyAlignment="1">
      <alignment horizontal="center" vertical="top"/>
    </xf>
    <xf numFmtId="0" fontId="3" fillId="61" borderId="19" xfId="0" applyFont="1" applyFill="1" applyBorder="1" applyAlignment="1">
      <alignment horizontal="center" vertical="top"/>
    </xf>
    <xf numFmtId="0" fontId="105" fillId="65" borderId="17" xfId="0" applyFont="1" applyFill="1" applyBorder="1" applyAlignment="1">
      <alignment vertical="top" wrapText="1"/>
    </xf>
    <xf numFmtId="0" fontId="105" fillId="65" borderId="29" xfId="0" applyFont="1" applyFill="1" applyBorder="1" applyAlignment="1">
      <alignment vertical="top" wrapText="1"/>
    </xf>
    <xf numFmtId="0" fontId="105" fillId="65" borderId="11" xfId="0" applyFont="1" applyFill="1" applyBorder="1" applyAlignment="1">
      <alignment vertical="top" wrapText="1"/>
    </xf>
    <xf numFmtId="0" fontId="105" fillId="65" borderId="11" xfId="0" applyFont="1" applyFill="1" applyBorder="1" applyAlignment="1">
      <alignment vertical="top"/>
    </xf>
    <xf numFmtId="0" fontId="19" fillId="0" borderId="29" xfId="0" applyFont="1" applyBorder="1" applyAlignment="1">
      <alignment vertical="top" wrapText="1"/>
    </xf>
    <xf numFmtId="0" fontId="19" fillId="65" borderId="11" xfId="0" applyFont="1" applyFill="1" applyBorder="1" applyAlignment="1">
      <alignment vertical="top" wrapText="1"/>
    </xf>
    <xf numFmtId="0" fontId="19" fillId="65" borderId="11" xfId="0" applyFont="1" applyFill="1" applyBorder="1" applyAlignment="1">
      <alignment vertical="top"/>
    </xf>
    <xf numFmtId="0" fontId="19" fillId="0" borderId="11" xfId="0" applyFont="1" applyBorder="1" applyAlignment="1">
      <alignment vertical="top"/>
    </xf>
    <xf numFmtId="0" fontId="95" fillId="0" borderId="11" xfId="0" applyFont="1" applyBorder="1" applyAlignment="1">
      <alignment horizontal="left" vertical="top" wrapText="1"/>
    </xf>
    <xf numFmtId="0" fontId="95" fillId="0" borderId="11" xfId="0" applyFont="1" applyBorder="1" applyAlignment="1">
      <alignment horizontal="left" vertical="top"/>
    </xf>
    <xf numFmtId="0" fontId="19" fillId="0" borderId="29" xfId="0" applyFont="1" applyBorder="1" applyAlignment="1">
      <alignment horizontal="left" vertical="top" wrapText="1"/>
    </xf>
    <xf numFmtId="0" fontId="105" fillId="0" borderId="11" xfId="0" applyFont="1" applyBorder="1" applyAlignment="1">
      <alignment horizontal="left" vertical="top"/>
    </xf>
    <xf numFmtId="0" fontId="93" fillId="0" borderId="30" xfId="0" applyFont="1" applyBorder="1" applyAlignment="1">
      <alignment horizontal="left" vertical="top" wrapText="1"/>
    </xf>
    <xf numFmtId="0" fontId="134" fillId="0" borderId="142" xfId="0" applyFont="1" applyBorder="1"/>
    <xf numFmtId="0" fontId="19" fillId="61" borderId="29" xfId="0" applyFont="1" applyFill="1" applyBorder="1" applyAlignment="1">
      <alignment horizontal="left" vertical="top" wrapText="1"/>
    </xf>
    <xf numFmtId="0" fontId="134" fillId="61" borderId="11" xfId="0" applyFont="1" applyFill="1" applyBorder="1"/>
    <xf numFmtId="0" fontId="95" fillId="0" borderId="144" xfId="0" applyFont="1" applyBorder="1" applyAlignment="1">
      <alignment horizontal="left" vertical="top" wrapText="1"/>
    </xf>
    <xf numFmtId="0" fontId="95" fillId="0" borderId="145" xfId="0" applyFont="1" applyBorder="1" applyAlignment="1">
      <alignment horizontal="left" vertical="top" wrapText="1"/>
    </xf>
    <xf numFmtId="0" fontId="95" fillId="0" borderId="142" xfId="0" applyFont="1" applyBorder="1" applyAlignment="1">
      <alignment horizontal="left" vertical="top" wrapText="1"/>
    </xf>
    <xf numFmtId="0" fontId="93" fillId="0" borderId="142" xfId="0" applyFont="1" applyBorder="1"/>
    <xf numFmtId="0" fontId="3" fillId="61" borderId="29" xfId="0" applyFont="1" applyFill="1" applyBorder="1" applyAlignment="1">
      <alignment horizontal="left" vertical="top" wrapText="1"/>
    </xf>
    <xf numFmtId="0" fontId="3" fillId="0" borderId="29" xfId="0" applyFont="1" applyBorder="1" applyAlignment="1">
      <alignment horizontal="left" vertical="top" wrapText="1"/>
    </xf>
    <xf numFmtId="0" fontId="95" fillId="0" borderId="142" xfId="0" applyFont="1" applyBorder="1" applyAlignment="1">
      <alignment horizontal="left" vertical="center" wrapText="1"/>
    </xf>
    <xf numFmtId="0" fontId="93" fillId="61" borderId="29" xfId="0" applyFont="1" applyFill="1" applyBorder="1" applyAlignment="1">
      <alignment horizontal="left" vertical="top" wrapText="1"/>
    </xf>
    <xf numFmtId="0" fontId="134" fillId="61" borderId="29" xfId="0" applyFont="1" applyFill="1" applyBorder="1" applyAlignment="1">
      <alignment horizontal="left" vertical="top"/>
    </xf>
    <xf numFmtId="0" fontId="95" fillId="0" borderId="143" xfId="0" applyFont="1" applyBorder="1" applyAlignment="1">
      <alignment horizontal="center" vertical="center" wrapText="1"/>
    </xf>
    <xf numFmtId="0" fontId="95" fillId="0" borderId="19" xfId="0" applyFont="1" applyBorder="1" applyAlignment="1">
      <alignment horizontal="center" vertical="center" wrapText="1"/>
    </xf>
    <xf numFmtId="0" fontId="95" fillId="0" borderId="142" xfId="0" applyFont="1" applyBorder="1" applyAlignment="1">
      <alignment horizontal="center" vertical="center" wrapText="1"/>
    </xf>
    <xf numFmtId="0" fontId="95" fillId="0" borderId="142" xfId="0" applyFont="1" applyBorder="1" applyAlignment="1">
      <alignment horizontal="center" vertical="center"/>
    </xf>
    <xf numFmtId="0" fontId="19" fillId="0" borderId="142" xfId="0" applyFont="1" applyBorder="1" applyAlignment="1">
      <alignment horizontal="center" vertical="center" wrapText="1"/>
    </xf>
    <xf numFmtId="0" fontId="95" fillId="0" borderId="142" xfId="0" applyFont="1" applyBorder="1" applyAlignment="1">
      <alignment horizontal="left" vertical="top"/>
    </xf>
    <xf numFmtId="0" fontId="19" fillId="0" borderId="143" xfId="0" applyFont="1" applyBorder="1" applyAlignment="1">
      <alignment horizontal="center" vertical="center" wrapText="1"/>
    </xf>
    <xf numFmtId="0" fontId="19" fillId="0" borderId="19" xfId="0" applyFont="1" applyBorder="1" applyAlignment="1">
      <alignment horizontal="center" vertical="center" wrapText="1"/>
    </xf>
    <xf numFmtId="0" fontId="39" fillId="0" borderId="0" xfId="0" applyFont="1" applyAlignment="1">
      <alignment horizontal="left" vertical="top" wrapText="1"/>
    </xf>
    <xf numFmtId="0" fontId="134" fillId="0" borderId="29" xfId="0" applyFont="1" applyBorder="1" applyAlignment="1">
      <alignment horizontal="left" vertical="top" wrapText="1"/>
    </xf>
    <xf numFmtId="0" fontId="19" fillId="61" borderId="142" xfId="0" applyFont="1" applyFill="1" applyBorder="1" applyAlignment="1">
      <alignment horizontal="center" vertical="center" wrapText="1"/>
    </xf>
    <xf numFmtId="0" fontId="95" fillId="0" borderId="143" xfId="0" applyFont="1" applyBorder="1" applyAlignment="1">
      <alignment horizontal="left" vertical="top" wrapText="1"/>
    </xf>
    <xf numFmtId="0" fontId="95" fillId="0" borderId="19" xfId="0" applyFont="1" applyBorder="1" applyAlignment="1">
      <alignment horizontal="left" vertical="top" wrapText="1"/>
    </xf>
    <xf numFmtId="0" fontId="33" fillId="61" borderId="0" xfId="0" applyFont="1" applyFill="1" applyAlignment="1">
      <alignment horizontal="left" wrapText="1"/>
    </xf>
    <xf numFmtId="0" fontId="99" fillId="0" borderId="0" xfId="0" applyFont="1" applyAlignment="1">
      <alignment horizontal="left"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19" fillId="0" borderId="144" xfId="0" applyFont="1" applyBorder="1" applyAlignment="1">
      <alignment horizontal="left" vertical="center" wrapText="1"/>
    </xf>
    <xf numFmtId="0" fontId="19" fillId="0" borderId="145" xfId="0" applyFont="1" applyBorder="1" applyAlignment="1">
      <alignment horizontal="left" vertical="center"/>
    </xf>
    <xf numFmtId="0" fontId="19" fillId="0" borderId="146" xfId="0" applyFont="1" applyBorder="1" applyAlignment="1">
      <alignment horizontal="left" vertical="center"/>
    </xf>
    <xf numFmtId="0" fontId="19" fillId="0" borderId="56" xfId="0" applyFont="1" applyBorder="1" applyAlignment="1">
      <alignment horizontal="left" vertical="top" wrapText="1"/>
    </xf>
    <xf numFmtId="0" fontId="19" fillId="0" borderId="51" xfId="0" applyFont="1" applyBorder="1" applyAlignment="1">
      <alignment horizontal="left" vertical="top" wrapText="1"/>
    </xf>
    <xf numFmtId="49" fontId="19" fillId="0" borderId="23"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49" fontId="19" fillId="0" borderId="12" xfId="0" applyNumberFormat="1" applyFont="1" applyBorder="1" applyAlignment="1">
      <alignment horizontal="center" vertical="top" wrapText="1"/>
    </xf>
    <xf numFmtId="0" fontId="19" fillId="0" borderId="137" xfId="0" applyFont="1" applyBorder="1" applyAlignment="1">
      <alignment horizontal="left" vertical="center" wrapText="1"/>
    </xf>
    <xf numFmtId="0" fontId="19" fillId="0" borderId="38" xfId="0" applyFont="1" applyBorder="1" applyAlignment="1">
      <alignment horizontal="left" vertical="center" wrapText="1"/>
    </xf>
    <xf numFmtId="0" fontId="95" fillId="0" borderId="111" xfId="0" applyFont="1" applyBorder="1" applyAlignment="1">
      <alignment horizontal="left" vertical="top"/>
    </xf>
    <xf numFmtId="0" fontId="95" fillId="0" borderId="51" xfId="0" applyFont="1" applyBorder="1" applyAlignment="1">
      <alignment horizontal="left" vertical="top"/>
    </xf>
    <xf numFmtId="0" fontId="95" fillId="0" borderId="0" xfId="0" applyFont="1" applyAlignment="1">
      <alignment horizontal="left" vertical="top"/>
    </xf>
    <xf numFmtId="0" fontId="95" fillId="0" borderId="24" xfId="0" applyFont="1" applyBorder="1" applyAlignment="1">
      <alignment horizontal="left" vertical="top"/>
    </xf>
    <xf numFmtId="0" fontId="95" fillId="0" borderId="48" xfId="0" applyFont="1" applyBorder="1" applyAlignment="1">
      <alignment horizontal="left" vertical="top"/>
    </xf>
    <xf numFmtId="0" fontId="95" fillId="0" borderId="13" xfId="0" applyFont="1" applyBorder="1" applyAlignment="1">
      <alignment horizontal="left" vertical="top"/>
    </xf>
    <xf numFmtId="0" fontId="95" fillId="0" borderId="25" xfId="0" applyFont="1" applyBorder="1" applyAlignment="1">
      <alignment horizontal="center" vertical="center"/>
    </xf>
    <xf numFmtId="0" fontId="95" fillId="0" borderId="12" xfId="0" applyFont="1" applyBorder="1" applyAlignment="1">
      <alignment horizontal="center" vertical="center"/>
    </xf>
    <xf numFmtId="0" fontId="95" fillId="0" borderId="25" xfId="0" applyFont="1" applyBorder="1" applyAlignment="1">
      <alignment horizontal="center" vertical="center" wrapText="1"/>
    </xf>
    <xf numFmtId="0" fontId="95" fillId="0" borderId="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38" xfId="0" applyFont="1" applyBorder="1" applyAlignment="1">
      <alignment horizontal="left" vertical="top" wrapText="1"/>
    </xf>
    <xf numFmtId="0" fontId="19" fillId="0" borderId="37" xfId="0" applyFont="1" applyBorder="1" applyAlignment="1">
      <alignment horizontal="left" vertical="center" wrapText="1"/>
    </xf>
    <xf numFmtId="0" fontId="95" fillId="0" borderId="56" xfId="0" applyFont="1" applyBorder="1" applyAlignment="1">
      <alignment horizontal="left" vertical="top"/>
    </xf>
    <xf numFmtId="0" fontId="95" fillId="0" borderId="112" xfId="0" applyFont="1" applyBorder="1" applyAlignment="1">
      <alignment horizontal="left" vertical="top"/>
    </xf>
    <xf numFmtId="0" fontId="19" fillId="0" borderId="23" xfId="0" applyFont="1" applyBorder="1" applyAlignment="1">
      <alignment horizontal="center" vertical="top" wrapText="1"/>
    </xf>
    <xf numFmtId="0" fontId="19" fillId="0" borderId="25" xfId="0" applyFont="1" applyBorder="1" applyAlignment="1">
      <alignment horizontal="center" vertical="top" wrapText="1"/>
    </xf>
    <xf numFmtId="0" fontId="95" fillId="0" borderId="56" xfId="0" applyFont="1" applyBorder="1" applyAlignment="1">
      <alignment horizontal="left"/>
    </xf>
    <xf numFmtId="0" fontId="95" fillId="0" borderId="111" xfId="0" applyFont="1" applyBorder="1" applyAlignment="1">
      <alignment horizontal="left"/>
    </xf>
    <xf numFmtId="0" fontId="95" fillId="0" borderId="112" xfId="0" applyFont="1" applyBorder="1" applyAlignment="1">
      <alignment horizontal="left"/>
    </xf>
    <xf numFmtId="0" fontId="95" fillId="0" borderId="0" xfId="0" applyFont="1" applyAlignment="1">
      <alignment horizontal="left"/>
    </xf>
    <xf numFmtId="0" fontId="19" fillId="0" borderId="12" xfId="0" applyFont="1" applyBorder="1" applyAlignment="1">
      <alignment horizontal="center" vertical="top" wrapText="1"/>
    </xf>
    <xf numFmtId="0" fontId="95" fillId="0" borderId="57" xfId="0" applyFont="1" applyBorder="1" applyAlignment="1">
      <alignment horizontal="left"/>
    </xf>
    <xf numFmtId="0" fontId="95" fillId="0" borderId="48" xfId="0" applyFont="1" applyBorder="1" applyAlignment="1">
      <alignment horizontal="left"/>
    </xf>
    <xf numFmtId="0" fontId="95" fillId="0" borderId="23" xfId="0" applyFont="1" applyBorder="1" applyAlignment="1">
      <alignment horizontal="center" vertical="center"/>
    </xf>
    <xf numFmtId="0" fontId="42" fillId="0" borderId="0" xfId="0" applyFont="1" applyAlignment="1">
      <alignment horizontal="justify" vertical="center" wrapText="1"/>
    </xf>
    <xf numFmtId="0" fontId="42" fillId="0" borderId="0" xfId="0" applyFont="1" applyAlignment="1">
      <alignment horizontal="justify" vertical="center"/>
    </xf>
    <xf numFmtId="0" fontId="44" fillId="0" borderId="37"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112"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57" xfId="0" applyFont="1" applyBorder="1" applyAlignment="1">
      <alignment horizontal="center" vertical="center" wrapText="1"/>
    </xf>
    <xf numFmtId="0" fontId="44" fillId="0" borderId="13"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2" xfId="0" applyFont="1" applyBorder="1" applyAlignment="1">
      <alignment horizontal="center" vertical="center" wrapText="1"/>
    </xf>
    <xf numFmtId="0" fontId="19" fillId="0" borderId="137" xfId="0" applyFont="1" applyBorder="1" applyAlignment="1">
      <alignment horizontal="center" vertical="center" wrapText="1"/>
    </xf>
    <xf numFmtId="0" fontId="19" fillId="0" borderId="38" xfId="0" applyFont="1" applyBorder="1" applyAlignment="1">
      <alignment horizontal="center" vertical="center" wrapText="1"/>
    </xf>
    <xf numFmtId="0" fontId="105" fillId="61" borderId="11" xfId="0" applyFont="1" applyFill="1" applyBorder="1" applyAlignment="1">
      <alignment horizontal="left" vertical="top" wrapText="1"/>
    </xf>
    <xf numFmtId="0" fontId="92" fillId="0" borderId="11" xfId="0" applyFont="1" applyBorder="1" applyAlignment="1">
      <alignment horizontal="left" vertical="top" wrapText="1"/>
    </xf>
    <xf numFmtId="0" fontId="104" fillId="0" borderId="0" xfId="147" applyFont="1" applyAlignment="1" applyProtection="1">
      <alignment horizontal="left"/>
      <protection locked="0"/>
    </xf>
    <xf numFmtId="0" fontId="3" fillId="0" borderId="33" xfId="0" applyFont="1" applyBorder="1" applyAlignment="1">
      <alignment horizontal="left" vertical="top" wrapText="1"/>
    </xf>
    <xf numFmtId="0" fontId="93" fillId="0" borderId="21" xfId="0" applyFont="1" applyBorder="1" applyAlignment="1">
      <alignment horizontal="left" vertical="top" wrapText="1"/>
    </xf>
    <xf numFmtId="0" fontId="95" fillId="0" borderId="33" xfId="0" applyFont="1" applyBorder="1" applyAlignment="1">
      <alignment horizontal="left" vertical="top" wrapText="1"/>
    </xf>
    <xf numFmtId="0" fontId="93" fillId="0" borderId="21" xfId="0" applyFont="1" applyBorder="1" applyAlignment="1">
      <alignment horizontal="left" vertical="top"/>
    </xf>
    <xf numFmtId="0" fontId="93" fillId="0" borderId="55" xfId="0" applyFont="1" applyBorder="1" applyAlignment="1">
      <alignment horizontal="left" vertical="top"/>
    </xf>
    <xf numFmtId="0" fontId="3" fillId="0" borderId="17"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3" fillId="95" borderId="11" xfId="0" applyFont="1" applyFill="1" applyBorder="1" applyAlignment="1">
      <alignment horizontal="center" vertical="center" wrapText="1"/>
    </xf>
    <xf numFmtId="0" fontId="7" fillId="95" borderId="11" xfId="0" applyFont="1" applyFill="1" applyBorder="1" applyAlignment="1">
      <alignment horizontal="center" vertical="center" wrapText="1"/>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95" borderId="17" xfId="0" applyFont="1" applyFill="1" applyBorder="1" applyAlignment="1">
      <alignment horizontal="center" vertical="center" wrapText="1"/>
    </xf>
    <xf numFmtId="0" fontId="3" fillId="95" borderId="29" xfId="0" applyFont="1" applyFill="1" applyBorder="1" applyAlignment="1">
      <alignment horizontal="center" vertical="center" wrapText="1"/>
    </xf>
    <xf numFmtId="0" fontId="3" fillId="95" borderId="30" xfId="0" applyFont="1" applyFill="1" applyBorder="1" applyAlignment="1">
      <alignment horizontal="center" vertical="center" wrapText="1"/>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95" borderId="144" xfId="0" applyFont="1" applyFill="1" applyBorder="1" applyAlignment="1">
      <alignment horizontal="center" vertical="center" wrapText="1"/>
    </xf>
    <xf numFmtId="0" fontId="3" fillId="95" borderId="145" xfId="0" applyFont="1" applyFill="1" applyBorder="1" applyAlignment="1">
      <alignment horizontal="center" vertical="center" wrapText="1"/>
    </xf>
    <xf numFmtId="0" fontId="3" fillId="95" borderId="146" xfId="0" applyFont="1" applyFill="1" applyBorder="1" applyAlignment="1">
      <alignment horizontal="center" vertical="center" wrapText="1"/>
    </xf>
    <xf numFmtId="0" fontId="3" fillId="0" borderId="11" xfId="0" applyFont="1" applyBorder="1" applyAlignment="1">
      <alignment horizontal="center" vertical="center"/>
    </xf>
    <xf numFmtId="0" fontId="7" fillId="0" borderId="11" xfId="0" applyFont="1" applyBorder="1" applyAlignment="1">
      <alignment vertical="center"/>
    </xf>
    <xf numFmtId="0" fontId="19" fillId="0" borderId="11" xfId="0" applyFont="1" applyBorder="1" applyAlignment="1">
      <alignment horizontal="center" vertical="center"/>
    </xf>
    <xf numFmtId="0" fontId="11" fillId="0" borderId="11" xfId="0" applyFont="1" applyBorder="1" applyAlignment="1">
      <alignment vertical="center"/>
    </xf>
    <xf numFmtId="0" fontId="3" fillId="96" borderId="11" xfId="0" applyFont="1" applyFill="1" applyBorder="1" applyAlignment="1">
      <alignment horizontal="center" vertical="center" wrapText="1"/>
    </xf>
    <xf numFmtId="0" fontId="7" fillId="96" borderId="11" xfId="0" applyFont="1" applyFill="1" applyBorder="1" applyAlignment="1">
      <alignment horizontal="center" vertical="center" wrapText="1"/>
    </xf>
    <xf numFmtId="0" fontId="3" fillId="66" borderId="11" xfId="0" applyFont="1" applyFill="1" applyBorder="1" applyAlignment="1">
      <alignment horizontal="center" vertical="center" wrapText="1"/>
    </xf>
    <xf numFmtId="0" fontId="7" fillId="66" borderId="11" xfId="0" applyFont="1" applyFill="1" applyBorder="1" applyAlignment="1">
      <alignment horizontal="center" vertical="center" wrapText="1"/>
    </xf>
    <xf numFmtId="0" fontId="7" fillId="0" borderId="17" xfId="0" applyFont="1" applyBorder="1" applyAlignment="1">
      <alignment vertical="center"/>
    </xf>
    <xf numFmtId="1" fontId="6" fillId="27" borderId="17" xfId="0" applyNumberFormat="1" applyFont="1" applyFill="1" applyBorder="1" applyAlignment="1">
      <alignment horizontal="center" vertical="center"/>
    </xf>
    <xf numFmtId="1" fontId="6" fillId="27" borderId="29" xfId="0" applyNumberFormat="1" applyFont="1" applyFill="1" applyBorder="1" applyAlignment="1">
      <alignment horizontal="center" vertical="center"/>
    </xf>
    <xf numFmtId="1" fontId="6" fillId="27" borderId="30" xfId="0" applyNumberFormat="1" applyFont="1" applyFill="1" applyBorder="1" applyAlignment="1">
      <alignment horizontal="center" vertical="center"/>
    </xf>
    <xf numFmtId="0" fontId="3" fillId="96" borderId="19" xfId="0" applyFont="1" applyFill="1" applyBorder="1" applyAlignment="1">
      <alignment horizontal="center" vertical="center" wrapText="1"/>
    </xf>
    <xf numFmtId="0" fontId="7" fillId="96" borderId="19" xfId="0" applyFont="1" applyFill="1" applyBorder="1" applyAlignment="1">
      <alignment horizontal="center" vertical="center" wrapText="1"/>
    </xf>
    <xf numFmtId="0" fontId="96" fillId="98" borderId="20" xfId="0" applyFont="1" applyFill="1" applyBorder="1" applyAlignment="1">
      <alignment horizontal="center" vertical="center"/>
    </xf>
    <xf numFmtId="0" fontId="160" fillId="98" borderId="22" xfId="0" applyFont="1" applyFill="1" applyBorder="1" applyAlignment="1">
      <alignment vertical="center"/>
    </xf>
    <xf numFmtId="0" fontId="160" fillId="98" borderId="31" xfId="0" applyFont="1" applyFill="1" applyBorder="1" applyAlignment="1">
      <alignment vertical="center"/>
    </xf>
    <xf numFmtId="0" fontId="26" fillId="0" borderId="0" xfId="232" applyFont="1" applyAlignment="1">
      <alignment horizontal="justify" vertical="center" wrapText="1"/>
    </xf>
    <xf numFmtId="0" fontId="26" fillId="0" borderId="0" xfId="232" applyFont="1" applyAlignment="1">
      <alignment horizontal="justify" vertical="center"/>
    </xf>
    <xf numFmtId="0" fontId="19" fillId="0" borderId="0" xfId="0" applyFont="1" applyAlignment="1">
      <alignment horizontal="left" vertical="top" wrapText="1"/>
    </xf>
    <xf numFmtId="0" fontId="3" fillId="0" borderId="0" xfId="0" applyFont="1" applyAlignment="1">
      <alignment horizontal="left" vertical="center"/>
    </xf>
    <xf numFmtId="0" fontId="19" fillId="0" borderId="0" xfId="232" applyFont="1" applyAlignment="1">
      <alignment horizontal="justify" vertical="center" wrapText="1"/>
    </xf>
    <xf numFmtId="0" fontId="19" fillId="0" borderId="23" xfId="232" applyFont="1" applyBorder="1" applyAlignment="1">
      <alignment horizontal="center" textRotation="90" wrapText="1"/>
    </xf>
    <xf numFmtId="0" fontId="19" fillId="0" borderId="12" xfId="232" applyFont="1" applyBorder="1" applyAlignment="1">
      <alignment horizontal="center" textRotation="90" wrapText="1"/>
    </xf>
    <xf numFmtId="0" fontId="8" fillId="94" borderId="19" xfId="0" applyFont="1" applyFill="1" applyBorder="1" applyAlignment="1">
      <alignment horizontal="center" vertical="center" wrapText="1"/>
    </xf>
    <xf numFmtId="0" fontId="0" fillId="0" borderId="19" xfId="0" applyBorder="1" applyAlignment="1">
      <alignment horizontal="center" vertical="center" wrapText="1"/>
    </xf>
    <xf numFmtId="0" fontId="47" fillId="95" borderId="19" xfId="0" applyFont="1" applyFill="1" applyBorder="1" applyAlignment="1">
      <alignment horizontal="center" vertical="center"/>
    </xf>
    <xf numFmtId="0" fontId="0" fillId="0" borderId="19" xfId="0" applyBorder="1"/>
    <xf numFmtId="0" fontId="47" fillId="24" borderId="19" xfId="0" applyFont="1" applyFill="1" applyBorder="1" applyAlignment="1">
      <alignment horizontal="center" vertical="center"/>
    </xf>
    <xf numFmtId="0" fontId="41" fillId="0" borderId="19" xfId="0" applyFont="1" applyBorder="1"/>
    <xf numFmtId="0" fontId="19" fillId="28" borderId="37" xfId="0" applyFont="1" applyFill="1" applyBorder="1" applyAlignment="1">
      <alignment horizontal="center" vertical="center" wrapText="1"/>
    </xf>
    <xf numFmtId="0" fontId="19" fillId="0" borderId="23" xfId="0" applyFont="1" applyBorder="1" applyAlignment="1">
      <alignment horizontal="center" textRotation="90" wrapText="1"/>
    </xf>
    <xf numFmtId="0" fontId="19" fillId="0" borderId="12" xfId="0" applyFont="1" applyBorder="1" applyAlignment="1">
      <alignment horizontal="center" textRotation="90" wrapText="1"/>
    </xf>
    <xf numFmtId="0" fontId="179" fillId="0" borderId="23" xfId="0" applyFont="1" applyBorder="1" applyAlignment="1">
      <alignment horizontal="center" textRotation="90" wrapText="1"/>
    </xf>
    <xf numFmtId="0" fontId="180" fillId="0" borderId="12" xfId="0" applyFont="1" applyBorder="1" applyAlignment="1">
      <alignment horizontal="center" textRotation="90" wrapText="1"/>
    </xf>
    <xf numFmtId="0" fontId="19" fillId="28" borderId="23" xfId="0" applyFont="1" applyFill="1" applyBorder="1" applyAlignment="1">
      <alignment horizontal="center" textRotation="90" wrapText="1"/>
    </xf>
    <xf numFmtId="0" fontId="0" fillId="0" borderId="12" xfId="0" applyBorder="1" applyAlignment="1">
      <alignment horizontal="center" textRotation="90" wrapText="1"/>
    </xf>
    <xf numFmtId="0" fontId="19" fillId="0" borderId="79" xfId="232" applyFont="1" applyBorder="1" applyAlignment="1">
      <alignment horizontal="center" textRotation="90" wrapText="1"/>
    </xf>
    <xf numFmtId="0" fontId="0" fillId="0" borderId="80" xfId="0" applyBorder="1" applyAlignment="1">
      <alignment horizontal="center" textRotation="90" wrapText="1"/>
    </xf>
    <xf numFmtId="0" fontId="18" fillId="0" borderId="23" xfId="0" applyFont="1" applyBorder="1" applyAlignment="1">
      <alignment horizontal="center" textRotation="90" wrapText="1"/>
    </xf>
    <xf numFmtId="0" fontId="18" fillId="0" borderId="12" xfId="0" applyFont="1" applyBorder="1" applyAlignment="1">
      <alignment horizontal="center" textRotation="90" wrapText="1"/>
    </xf>
    <xf numFmtId="0" fontId="105" fillId="0" borderId="0" xfId="0" applyFont="1" applyAlignment="1">
      <alignment horizontal="left" vertical="center"/>
    </xf>
    <xf numFmtId="0" fontId="44" fillId="29" borderId="17" xfId="232" applyFont="1" applyFill="1" applyBorder="1" applyAlignment="1">
      <alignment vertical="center"/>
    </xf>
    <xf numFmtId="0" fontId="45" fillId="29" borderId="29" xfId="0" applyFont="1" applyFill="1" applyBorder="1" applyAlignment="1">
      <alignment vertical="center"/>
    </xf>
    <xf numFmtId="0" fontId="45" fillId="0" borderId="29" xfId="0" applyFont="1" applyBorder="1" applyAlignment="1">
      <alignment vertical="center"/>
    </xf>
    <xf numFmtId="0" fontId="0" fillId="0" borderId="29" xfId="0" applyBorder="1"/>
    <xf numFmtId="0" fontId="0" fillId="0" borderId="30" xfId="0" applyBorder="1"/>
    <xf numFmtId="0" fontId="45" fillId="30" borderId="17" xfId="0" applyFont="1" applyFill="1" applyBorder="1" applyAlignment="1">
      <alignment vertical="center"/>
    </xf>
    <xf numFmtId="0" fontId="45" fillId="30" borderId="29" xfId="0" applyFont="1" applyFill="1" applyBorder="1" applyAlignment="1">
      <alignment vertical="center"/>
    </xf>
    <xf numFmtId="14" fontId="45" fillId="29" borderId="17" xfId="0" applyNumberFormat="1" applyFont="1" applyFill="1" applyBorder="1" applyAlignment="1">
      <alignment horizontal="center" vertical="center"/>
    </xf>
    <xf numFmtId="0" fontId="45" fillId="0" borderId="29" xfId="0" applyFont="1" applyBorder="1" applyAlignment="1">
      <alignment horizontal="center" vertical="center"/>
    </xf>
    <xf numFmtId="0" fontId="157" fillId="0" borderId="0" xfId="0" applyFont="1" applyAlignment="1">
      <alignment horizontal="left" vertical="center"/>
    </xf>
    <xf numFmtId="0" fontId="47" fillId="94" borderId="18" xfId="0" applyFont="1" applyFill="1" applyBorder="1" applyAlignment="1">
      <alignment horizontal="center" vertical="center"/>
    </xf>
    <xf numFmtId="0" fontId="0" fillId="0" borderId="18" xfId="0" applyBorder="1" applyAlignment="1">
      <alignment horizontal="center" vertical="center"/>
    </xf>
    <xf numFmtId="0" fontId="47" fillId="95" borderId="18" xfId="0" applyFont="1" applyFill="1" applyBorder="1" applyAlignment="1">
      <alignment horizontal="center" vertical="center"/>
    </xf>
    <xf numFmtId="0" fontId="0" fillId="0" borderId="18" xfId="0" applyBorder="1"/>
    <xf numFmtId="0" fontId="47" fillId="24" borderId="18" xfId="0" applyFont="1" applyFill="1" applyBorder="1" applyAlignment="1">
      <alignment horizontal="center" vertical="center"/>
    </xf>
    <xf numFmtId="0" fontId="41" fillId="24" borderId="18" xfId="0" applyFont="1" applyFill="1" applyBorder="1"/>
    <xf numFmtId="0" fontId="47" fillId="96" borderId="18" xfId="0" applyFont="1" applyFill="1" applyBorder="1" applyAlignment="1">
      <alignment horizontal="center" vertical="center"/>
    </xf>
    <xf numFmtId="0" fontId="178" fillId="0" borderId="18" xfId="0" applyFont="1" applyBorder="1" applyAlignment="1">
      <alignment horizontal="center" vertical="center"/>
    </xf>
    <xf numFmtId="0" fontId="47" fillId="96" borderId="19" xfId="0" applyFont="1" applyFill="1" applyBorder="1" applyAlignment="1">
      <alignment horizontal="center" vertical="center"/>
    </xf>
    <xf numFmtId="0" fontId="0" fillId="0" borderId="19" xfId="0" applyBorder="1" applyAlignment="1">
      <alignment horizontal="center" vertical="center"/>
    </xf>
    <xf numFmtId="0" fontId="19" fillId="23" borderId="85" xfId="0" applyFont="1" applyFill="1" applyBorder="1" applyAlignment="1">
      <alignment horizontal="center" vertical="center" wrapText="1"/>
    </xf>
    <xf numFmtId="0" fontId="0" fillId="0" borderId="85" xfId="0" applyBorder="1" applyAlignment="1">
      <alignment wrapText="1"/>
    </xf>
    <xf numFmtId="0" fontId="19" fillId="0" borderId="135"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6" xfId="0" applyFont="1" applyBorder="1" applyAlignment="1">
      <alignment horizontal="center" vertical="center" wrapText="1"/>
    </xf>
    <xf numFmtId="0" fontId="18" fillId="23" borderId="23" xfId="0" applyFont="1" applyFill="1" applyBorder="1" applyAlignment="1">
      <alignment horizontal="center" textRotation="90" wrapText="1"/>
    </xf>
    <xf numFmtId="0" fontId="18" fillId="23" borderId="12" xfId="0" applyFont="1" applyFill="1" applyBorder="1" applyAlignment="1">
      <alignment horizontal="center" textRotation="90" wrapText="1"/>
    </xf>
    <xf numFmtId="0" fontId="18" fillId="23" borderId="83" xfId="0" applyFont="1" applyFill="1" applyBorder="1" applyAlignment="1">
      <alignment horizontal="center" textRotation="90" wrapText="1"/>
    </xf>
    <xf numFmtId="0" fontId="18" fillId="23" borderId="84" xfId="0" applyFont="1" applyFill="1" applyBorder="1" applyAlignment="1">
      <alignment horizontal="center" textRotation="90" wrapText="1"/>
    </xf>
    <xf numFmtId="0" fontId="19" fillId="23" borderId="23" xfId="0" applyFont="1" applyFill="1" applyBorder="1" applyAlignment="1">
      <alignment horizontal="center" textRotation="90" wrapText="1"/>
    </xf>
    <xf numFmtId="0" fontId="19" fillId="23" borderId="12" xfId="0" applyFont="1" applyFill="1" applyBorder="1" applyAlignment="1">
      <alignment horizontal="center" textRotation="90" wrapText="1"/>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15" fillId="0" borderId="29" xfId="0" applyFont="1" applyBorder="1" applyAlignment="1">
      <alignment vertical="center"/>
    </xf>
    <xf numFmtId="0" fontId="15" fillId="0" borderId="30" xfId="0" applyFont="1" applyBorder="1" applyAlignment="1">
      <alignment vertical="center"/>
    </xf>
    <xf numFmtId="0" fontId="6" fillId="0" borderId="20" xfId="0" applyFont="1" applyBorder="1" applyAlignment="1">
      <alignment vertical="center"/>
    </xf>
    <xf numFmtId="0" fontId="7" fillId="0" borderId="22" xfId="0" applyFont="1" applyBorder="1" applyAlignment="1">
      <alignment vertical="center"/>
    </xf>
    <xf numFmtId="0" fontId="7" fillId="0" borderId="31" xfId="0" applyFont="1" applyBorder="1" applyAlignment="1">
      <alignment vertical="center"/>
    </xf>
    <xf numFmtId="0" fontId="19" fillId="0" borderId="81" xfId="0" applyFont="1" applyBorder="1" applyAlignment="1">
      <alignment horizontal="center" textRotation="90" wrapText="1"/>
    </xf>
    <xf numFmtId="0" fontId="19" fillId="0" borderId="16" xfId="0" applyFont="1" applyBorder="1" applyAlignment="1">
      <alignment horizontal="center" textRotation="90" wrapText="1"/>
    </xf>
    <xf numFmtId="0" fontId="105" fillId="65" borderId="11" xfId="0" applyFont="1" applyFill="1" applyBorder="1" applyAlignment="1">
      <alignment horizontal="left" vertical="top" wrapText="1"/>
    </xf>
    <xf numFmtId="0" fontId="19" fillId="0" borderId="17" xfId="0" applyFont="1" applyBorder="1" applyAlignment="1">
      <alignment horizontal="center" vertical="center"/>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3" fillId="96" borderId="17" xfId="0" applyFont="1" applyFill="1" applyBorder="1" applyAlignment="1">
      <alignment horizontal="center" vertical="center" wrapText="1"/>
    </xf>
    <xf numFmtId="0" fontId="3" fillId="96" borderId="29" xfId="0" applyFont="1" applyFill="1" applyBorder="1" applyAlignment="1">
      <alignment horizontal="center" vertical="center" wrapText="1"/>
    </xf>
    <xf numFmtId="0" fontId="3" fillId="96" borderId="30"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3" fillId="24" borderId="29" xfId="0" applyFont="1" applyFill="1" applyBorder="1" applyAlignment="1">
      <alignment horizontal="center" vertical="center" wrapText="1"/>
    </xf>
    <xf numFmtId="0" fontId="3" fillId="24" borderId="30"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17"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19" fillId="0" borderId="54" xfId="0" applyFont="1"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19" fillId="0" borderId="37" xfId="232" applyFont="1" applyBorder="1" applyAlignment="1">
      <alignment horizontal="center" textRotation="90" wrapText="1"/>
    </xf>
    <xf numFmtId="0" fontId="0" fillId="0" borderId="37" xfId="0" applyBorder="1" applyAlignment="1">
      <alignment horizontal="center" textRotation="90" wrapText="1"/>
    </xf>
    <xf numFmtId="0" fontId="105" fillId="65" borderId="142" xfId="0" applyFont="1" applyFill="1" applyBorder="1" applyAlignment="1">
      <alignment horizontal="left" vertical="top" wrapText="1"/>
    </xf>
    <xf numFmtId="0" fontId="19" fillId="0" borderId="142" xfId="0" quotePrefix="1" applyFont="1" applyBorder="1" applyAlignment="1">
      <alignment horizontal="left" vertical="center"/>
    </xf>
    <xf numFmtId="0" fontId="95" fillId="62" borderId="11" xfId="0" applyFont="1" applyFill="1" applyBorder="1" applyAlignment="1">
      <alignment horizontal="left" vertical="center"/>
    </xf>
    <xf numFmtId="0" fontId="95" fillId="61" borderId="18" xfId="0" applyFont="1" applyFill="1" applyBorder="1" applyAlignment="1">
      <alignment horizontal="left" vertical="center"/>
    </xf>
    <xf numFmtId="0" fontId="95" fillId="61" borderId="19" xfId="0" applyFont="1" applyFill="1" applyBorder="1" applyAlignment="1">
      <alignment horizontal="left" vertical="center"/>
    </xf>
    <xf numFmtId="0" fontId="95" fillId="0" borderId="18" xfId="0" applyFont="1" applyBorder="1" applyAlignment="1">
      <alignment horizontal="left" vertical="center"/>
    </xf>
    <xf numFmtId="0" fontId="95" fillId="0" borderId="46" xfId="0" applyFont="1" applyBorder="1" applyAlignment="1">
      <alignment horizontal="left" vertical="center"/>
    </xf>
    <xf numFmtId="0" fontId="95" fillId="0" borderId="19" xfId="0" applyFont="1" applyBorder="1" applyAlignment="1">
      <alignment horizontal="left" vertical="center"/>
    </xf>
    <xf numFmtId="0" fontId="95" fillId="61" borderId="18" xfId="0" applyFont="1" applyFill="1" applyBorder="1" applyAlignment="1">
      <alignment horizontal="center" vertical="center"/>
    </xf>
    <xf numFmtId="0" fontId="95" fillId="61" borderId="46" xfId="0" applyFont="1" applyFill="1" applyBorder="1" applyAlignment="1">
      <alignment horizontal="center" vertical="center"/>
    </xf>
    <xf numFmtId="0" fontId="95" fillId="61" borderId="19" xfId="0" applyFont="1" applyFill="1" applyBorder="1" applyAlignment="1">
      <alignment horizontal="center" vertical="center"/>
    </xf>
    <xf numFmtId="0" fontId="95" fillId="63" borderId="18" xfId="0" applyFont="1" applyFill="1" applyBorder="1" applyAlignment="1">
      <alignment horizontal="left" vertical="center"/>
    </xf>
    <xf numFmtId="0" fontId="95" fillId="63" borderId="46" xfId="0" applyFont="1" applyFill="1" applyBorder="1" applyAlignment="1">
      <alignment horizontal="left" vertical="center"/>
    </xf>
    <xf numFmtId="0" fontId="95" fillId="63" borderId="19" xfId="0" applyFont="1" applyFill="1" applyBorder="1" applyAlignment="1">
      <alignment horizontal="left" vertical="center"/>
    </xf>
    <xf numFmtId="0" fontId="95" fillId="62" borderId="18" xfId="0" applyFont="1" applyFill="1" applyBorder="1" applyAlignment="1">
      <alignment horizontal="center" vertical="center"/>
    </xf>
    <xf numFmtId="0" fontId="95" fillId="62" borderId="46" xfId="0" applyFont="1" applyFill="1" applyBorder="1" applyAlignment="1">
      <alignment horizontal="center" vertical="center"/>
    </xf>
    <xf numFmtId="0" fontId="95" fillId="62" borderId="19" xfId="0" applyFont="1" applyFill="1" applyBorder="1" applyAlignment="1">
      <alignment horizontal="center" vertical="center"/>
    </xf>
    <xf numFmtId="0" fontId="95" fillId="61" borderId="78" xfId="0" applyFont="1" applyFill="1" applyBorder="1" applyAlignment="1">
      <alignment horizontal="left" vertical="center" wrapText="1"/>
    </xf>
    <xf numFmtId="0" fontId="19" fillId="0" borderId="21" xfId="0" applyFont="1" applyBorder="1" applyAlignment="1">
      <alignment horizontal="left" vertical="center"/>
    </xf>
    <xf numFmtId="0" fontId="19" fillId="0" borderId="29" xfId="0" applyFont="1" applyBorder="1" applyAlignment="1">
      <alignment horizontal="left" vertical="center"/>
    </xf>
    <xf numFmtId="0" fontId="19" fillId="0" borderId="22" xfId="0" applyFont="1" applyBorder="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95" fillId="61" borderId="11" xfId="0" applyFont="1" applyFill="1" applyBorder="1" applyAlignment="1">
      <alignment horizontal="left" vertical="center"/>
    </xf>
    <xf numFmtId="0" fontId="97" fillId="62" borderId="11" xfId="0" applyFont="1" applyFill="1" applyBorder="1" applyAlignment="1">
      <alignment horizontal="left" vertical="center"/>
    </xf>
    <xf numFmtId="0" fontId="95" fillId="63" borderId="11" xfId="0" applyFont="1" applyFill="1" applyBorder="1" applyAlignment="1">
      <alignment horizontal="left" vertical="center" wrapText="1"/>
    </xf>
    <xf numFmtId="0" fontId="95" fillId="63" borderId="11" xfId="0" applyFont="1" applyFill="1" applyBorder="1" applyAlignment="1">
      <alignment horizontal="left" vertical="center"/>
    </xf>
    <xf numFmtId="0" fontId="98" fillId="62" borderId="11" xfId="0" applyFont="1" applyFill="1" applyBorder="1" applyAlignment="1">
      <alignment horizontal="center" vertical="center"/>
    </xf>
    <xf numFmtId="0" fontId="19" fillId="62" borderId="143" xfId="0" applyFont="1" applyFill="1" applyBorder="1" applyAlignment="1">
      <alignment horizontal="left" vertical="center" wrapText="1"/>
    </xf>
    <xf numFmtId="0" fontId="19" fillId="62" borderId="19" xfId="0" applyFont="1" applyFill="1" applyBorder="1" applyAlignment="1">
      <alignment horizontal="left" vertical="center" wrapText="1"/>
    </xf>
    <xf numFmtId="0" fontId="95" fillId="0" borderId="11" xfId="0" applyFont="1" applyBorder="1" applyAlignment="1">
      <alignment horizontal="left" vertical="center" wrapText="1"/>
    </xf>
    <xf numFmtId="0" fontId="98" fillId="0" borderId="11" xfId="0" applyFont="1" applyBorder="1" applyAlignment="1">
      <alignment horizontal="center" vertical="center"/>
    </xf>
    <xf numFmtId="0" fontId="95" fillId="0" borderId="11" xfId="0" applyFont="1" applyBorder="1" applyAlignment="1">
      <alignment horizontal="left" vertical="center"/>
    </xf>
    <xf numFmtId="0" fontId="98" fillId="61" borderId="11" xfId="0" applyFont="1" applyFill="1" applyBorder="1" applyAlignment="1">
      <alignment horizontal="center" vertical="center"/>
    </xf>
    <xf numFmtId="0" fontId="95" fillId="61" borderId="11" xfId="0" applyFont="1" applyFill="1" applyBorder="1" applyAlignment="1">
      <alignment horizontal="left" vertical="center" wrapText="1"/>
    </xf>
    <xf numFmtId="0" fontId="98" fillId="63" borderId="11" xfId="0" applyFont="1" applyFill="1" applyBorder="1" applyAlignment="1">
      <alignment horizontal="center" vertical="center"/>
    </xf>
    <xf numFmtId="0" fontId="95" fillId="0" borderId="18" xfId="0" applyFont="1" applyBorder="1" applyAlignment="1">
      <alignment horizontal="left" vertical="center" wrapText="1"/>
    </xf>
    <xf numFmtId="0" fontId="95" fillId="0" borderId="19" xfId="0" applyFont="1" applyBorder="1" applyAlignment="1">
      <alignment horizontal="left" vertical="center" wrapText="1"/>
    </xf>
    <xf numFmtId="0" fontId="98" fillId="0" borderId="18" xfId="0" applyFont="1" applyBorder="1" applyAlignment="1">
      <alignment horizontal="center" vertical="center"/>
    </xf>
    <xf numFmtId="0" fontId="98" fillId="0" borderId="19" xfId="0" applyFont="1" applyBorder="1" applyAlignment="1">
      <alignment horizontal="center" vertical="center"/>
    </xf>
    <xf numFmtId="0" fontId="97" fillId="0" borderId="18" xfId="0" applyFont="1" applyBorder="1" applyAlignment="1">
      <alignment horizontal="left" vertical="center"/>
    </xf>
    <xf numFmtId="0" fontId="97" fillId="0" borderId="19" xfId="0" applyFont="1" applyBorder="1" applyAlignment="1">
      <alignment horizontal="left" vertical="center"/>
    </xf>
    <xf numFmtId="0" fontId="19" fillId="61" borderId="18" xfId="0" applyFont="1" applyFill="1" applyBorder="1" applyAlignment="1">
      <alignment horizontal="left" vertical="center"/>
    </xf>
    <xf numFmtId="0" fontId="19" fillId="0" borderId="20" xfId="0" applyFont="1" applyBorder="1" applyAlignment="1">
      <alignment horizontal="left" vertical="center" wrapText="1"/>
    </xf>
    <xf numFmtId="0" fontId="19" fillId="0" borderId="10" xfId="0" applyFont="1" applyBorder="1" applyAlignment="1">
      <alignment horizontal="left" vertical="center"/>
    </xf>
    <xf numFmtId="0" fontId="19" fillId="0" borderId="33" xfId="0" applyFont="1" applyBorder="1" applyAlignment="1">
      <alignment horizontal="left" vertical="center"/>
    </xf>
    <xf numFmtId="0" fontId="19" fillId="61" borderId="11" xfId="0" quotePrefix="1" applyFont="1" applyFill="1" applyBorder="1" applyAlignment="1">
      <alignment horizontal="left" vertical="center"/>
    </xf>
    <xf numFmtId="0" fontId="19" fillId="61" borderId="46" xfId="0" applyFont="1" applyFill="1" applyBorder="1" applyAlignment="1">
      <alignment horizontal="center" vertical="center"/>
    </xf>
    <xf numFmtId="0" fontId="19" fillId="61" borderId="143" xfId="0" quotePrefix="1" applyFont="1" applyFill="1" applyBorder="1" applyAlignment="1">
      <alignment horizontal="left" vertical="center"/>
    </xf>
    <xf numFmtId="0" fontId="19" fillId="61" borderId="46" xfId="0" quotePrefix="1" applyFont="1" applyFill="1" applyBorder="1" applyAlignment="1">
      <alignment horizontal="left" vertical="center"/>
    </xf>
    <xf numFmtId="0" fontId="19" fillId="61" borderId="19" xfId="0" quotePrefix="1" applyFont="1" applyFill="1" applyBorder="1" applyAlignment="1">
      <alignment horizontal="left" vertical="center"/>
    </xf>
    <xf numFmtId="0" fontId="19" fillId="0" borderId="68" xfId="0" applyFont="1" applyBorder="1" applyAlignment="1">
      <alignment horizontal="left" vertical="center" wrapText="1"/>
    </xf>
    <xf numFmtId="0" fontId="95" fillId="61" borderId="71" xfId="0" applyFont="1" applyFill="1" applyBorder="1" applyAlignment="1">
      <alignment horizontal="left" vertical="center"/>
    </xf>
    <xf numFmtId="0" fontId="19" fillId="0" borderId="19" xfId="0" applyFont="1" applyBorder="1" applyAlignment="1">
      <alignment horizontal="left" vertical="center" wrapText="1"/>
    </xf>
    <xf numFmtId="0" fontId="95" fillId="61" borderId="77" xfId="0" applyFont="1" applyFill="1" applyBorder="1" applyAlignment="1">
      <alignment horizontal="left" vertical="center"/>
    </xf>
    <xf numFmtId="0" fontId="19" fillId="0" borderId="66" xfId="0" applyFont="1" applyBorder="1" applyAlignment="1">
      <alignment horizontal="center" vertical="top" wrapText="1"/>
    </xf>
    <xf numFmtId="0" fontId="19" fillId="0" borderId="67" xfId="0" applyFont="1" applyBorder="1" applyAlignment="1">
      <alignment horizontal="center" vertical="top" wrapText="1"/>
    </xf>
    <xf numFmtId="0" fontId="95" fillId="0" borderId="20" xfId="0" applyFont="1" applyBorder="1" applyAlignment="1">
      <alignment horizontal="left" vertical="top" wrapText="1"/>
    </xf>
    <xf numFmtId="0" fontId="95" fillId="0" borderId="22" xfId="0" applyFont="1" applyBorder="1" applyAlignment="1">
      <alignment horizontal="left" vertical="top" wrapText="1"/>
    </xf>
    <xf numFmtId="0" fontId="95" fillId="0" borderId="31" xfId="0" applyFont="1" applyBorder="1" applyAlignment="1">
      <alignment horizontal="left" vertical="top" wrapText="1"/>
    </xf>
    <xf numFmtId="0" fontId="95" fillId="0" borderId="10" xfId="0" applyFont="1" applyBorder="1" applyAlignment="1">
      <alignment horizontal="left" vertical="top" wrapText="1"/>
    </xf>
    <xf numFmtId="0" fontId="95" fillId="0" borderId="0" xfId="0" applyFont="1" applyAlignment="1">
      <alignment horizontal="left" vertical="top" wrapText="1"/>
    </xf>
    <xf numFmtId="0" fontId="95" fillId="0" borderId="32" xfId="0" applyFont="1" applyBorder="1" applyAlignment="1">
      <alignment horizontal="left" vertical="top" wrapText="1"/>
    </xf>
    <xf numFmtId="0" fontId="95" fillId="0" borderId="21" xfId="0" applyFont="1" applyBorder="1" applyAlignment="1">
      <alignment horizontal="left" vertical="top" wrapText="1"/>
    </xf>
    <xf numFmtId="0" fontId="95" fillId="0" borderId="55" xfId="0" applyFont="1" applyBorder="1" applyAlignment="1">
      <alignment horizontal="left" vertical="top" wrapText="1"/>
    </xf>
    <xf numFmtId="0" fontId="95" fillId="71" borderId="17" xfId="0" applyFont="1" applyFill="1" applyBorder="1" applyAlignment="1">
      <alignment horizontal="left" vertical="center"/>
    </xf>
    <xf numFmtId="0" fontId="95" fillId="71" borderId="29" xfId="0" applyFont="1" applyFill="1" applyBorder="1" applyAlignment="1">
      <alignment horizontal="left" vertical="center"/>
    </xf>
    <xf numFmtId="0" fontId="95" fillId="71" borderId="30" xfId="0" applyFont="1" applyFill="1" applyBorder="1" applyAlignment="1">
      <alignment horizontal="left" vertical="center"/>
    </xf>
    <xf numFmtId="0" fontId="96" fillId="0" borderId="17" xfId="0" applyFont="1" applyBorder="1" applyAlignment="1">
      <alignment horizontal="left" vertical="center"/>
    </xf>
    <xf numFmtId="0" fontId="96" fillId="0" borderId="29" xfId="0" applyFont="1" applyBorder="1" applyAlignment="1">
      <alignment horizontal="left" vertical="center"/>
    </xf>
    <xf numFmtId="0" fontId="96" fillId="0" borderId="30" xfId="0" applyFont="1" applyBorder="1" applyAlignment="1">
      <alignment horizontal="left" vertical="center"/>
    </xf>
    <xf numFmtId="0" fontId="95" fillId="61" borderId="22" xfId="0" applyFont="1" applyFill="1" applyBorder="1" applyAlignment="1">
      <alignment horizontal="left" vertical="top" wrapText="1"/>
    </xf>
    <xf numFmtId="0" fontId="95" fillId="61" borderId="31" xfId="0" applyFont="1" applyFill="1" applyBorder="1" applyAlignment="1">
      <alignment horizontal="left" vertical="top" wrapText="1"/>
    </xf>
    <xf numFmtId="0" fontId="95" fillId="61" borderId="0" xfId="0" applyFont="1" applyFill="1" applyAlignment="1">
      <alignment horizontal="left" vertical="top" wrapText="1"/>
    </xf>
    <xf numFmtId="0" fontId="95" fillId="61" borderId="32" xfId="0" applyFont="1" applyFill="1" applyBorder="1" applyAlignment="1">
      <alignment horizontal="left" vertical="top" wrapText="1"/>
    </xf>
    <xf numFmtId="0" fontId="95" fillId="61" borderId="21" xfId="0" applyFont="1" applyFill="1" applyBorder="1" applyAlignment="1">
      <alignment horizontal="left" vertical="top" wrapText="1"/>
    </xf>
    <xf numFmtId="0" fontId="95" fillId="61" borderId="55" xfId="0" applyFont="1" applyFill="1" applyBorder="1" applyAlignment="1">
      <alignment horizontal="left" vertical="top" wrapText="1"/>
    </xf>
    <xf numFmtId="0" fontId="18" fillId="61" borderId="17" xfId="0" applyFont="1" applyFill="1" applyBorder="1" applyAlignment="1">
      <alignment horizontal="left" vertical="center"/>
    </xf>
    <xf numFmtId="0" fontId="18" fillId="61" borderId="29" xfId="0" applyFont="1" applyFill="1" applyBorder="1" applyAlignment="1">
      <alignment horizontal="left" vertical="center"/>
    </xf>
    <xf numFmtId="49" fontId="95" fillId="0" borderId="20" xfId="0" applyNumberFormat="1" applyFont="1" applyBorder="1" applyAlignment="1">
      <alignment horizontal="left" vertical="top" wrapText="1"/>
    </xf>
    <xf numFmtId="49" fontId="95" fillId="0" borderId="22" xfId="0" applyNumberFormat="1" applyFont="1" applyBorder="1" applyAlignment="1">
      <alignment horizontal="left" vertical="top" wrapText="1"/>
    </xf>
    <xf numFmtId="49" fontId="95" fillId="0" borderId="31" xfId="0" applyNumberFormat="1" applyFont="1" applyBorder="1" applyAlignment="1">
      <alignment horizontal="left" vertical="top" wrapText="1"/>
    </xf>
    <xf numFmtId="49" fontId="95" fillId="0" borderId="10" xfId="0" applyNumberFormat="1" applyFont="1" applyBorder="1" applyAlignment="1">
      <alignment horizontal="left" vertical="top" wrapText="1"/>
    </xf>
    <xf numFmtId="49" fontId="95" fillId="0" borderId="0" xfId="0" applyNumberFormat="1" applyFont="1" applyAlignment="1">
      <alignment horizontal="left" vertical="top" wrapText="1"/>
    </xf>
    <xf numFmtId="49" fontId="95" fillId="0" borderId="32" xfId="0" applyNumberFormat="1" applyFont="1" applyBorder="1" applyAlignment="1">
      <alignment horizontal="left" vertical="top" wrapText="1"/>
    </xf>
    <xf numFmtId="49" fontId="95" fillId="0" borderId="33" xfId="0" applyNumberFormat="1" applyFont="1" applyBorder="1" applyAlignment="1">
      <alignment horizontal="left" vertical="top" wrapText="1"/>
    </xf>
    <xf numFmtId="49" fontId="95" fillId="0" borderId="21" xfId="0" applyNumberFormat="1" applyFont="1" applyBorder="1" applyAlignment="1">
      <alignment horizontal="left" vertical="top" wrapText="1"/>
    </xf>
    <xf numFmtId="49" fontId="95" fillId="0" borderId="55" xfId="0" applyNumberFormat="1" applyFont="1" applyBorder="1" applyAlignment="1">
      <alignment horizontal="left" vertical="top" wrapText="1"/>
    </xf>
    <xf numFmtId="1" fontId="95" fillId="0" borderId="20" xfId="0" applyNumberFormat="1" applyFont="1" applyBorder="1" applyAlignment="1">
      <alignment horizontal="left" vertical="top" wrapText="1"/>
    </xf>
    <xf numFmtId="1" fontId="95" fillId="0" borderId="22" xfId="0" applyNumberFormat="1" applyFont="1" applyBorder="1" applyAlignment="1">
      <alignment horizontal="left" vertical="top" wrapText="1"/>
    </xf>
    <xf numFmtId="1" fontId="95" fillId="0" borderId="31" xfId="0" applyNumberFormat="1" applyFont="1" applyBorder="1" applyAlignment="1">
      <alignment horizontal="left" vertical="top" wrapText="1"/>
    </xf>
    <xf numFmtId="1" fontId="95" fillId="0" borderId="10" xfId="0" applyNumberFormat="1" applyFont="1" applyBorder="1" applyAlignment="1">
      <alignment horizontal="left" vertical="top" wrapText="1"/>
    </xf>
    <xf numFmtId="1" fontId="95" fillId="0" borderId="0" xfId="0" applyNumberFormat="1" applyFont="1" applyAlignment="1">
      <alignment horizontal="left" vertical="top" wrapText="1"/>
    </xf>
    <xf numFmtId="1" fontId="95" fillId="0" borderId="32" xfId="0" applyNumberFormat="1" applyFont="1" applyBorder="1" applyAlignment="1">
      <alignment horizontal="left" vertical="top" wrapText="1"/>
    </xf>
    <xf numFmtId="1" fontId="95" fillId="0" borderId="33" xfId="0" applyNumberFormat="1" applyFont="1" applyBorder="1" applyAlignment="1">
      <alignment horizontal="left" vertical="top" wrapText="1"/>
    </xf>
    <xf numFmtId="1" fontId="95" fillId="0" borderId="21" xfId="0" applyNumberFormat="1" applyFont="1" applyBorder="1" applyAlignment="1">
      <alignment horizontal="left" vertical="top" wrapText="1"/>
    </xf>
    <xf numFmtId="1" fontId="95" fillId="0" borderId="55" xfId="0" applyNumberFormat="1" applyFont="1" applyBorder="1" applyAlignment="1">
      <alignment horizontal="left" vertical="top" wrapText="1"/>
    </xf>
    <xf numFmtId="0" fontId="122" fillId="0" borderId="0" xfId="147" applyFont="1" applyAlignment="1" applyProtection="1">
      <alignment horizontal="left" vertical="center" wrapText="1"/>
      <protection locked="0"/>
    </xf>
    <xf numFmtId="0" fontId="96" fillId="0" borderId="20"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31" xfId="0" applyFont="1" applyBorder="1" applyAlignment="1">
      <alignment horizontal="center" vertical="center" wrapText="1"/>
    </xf>
    <xf numFmtId="0" fontId="22" fillId="61" borderId="18" xfId="0" applyFont="1" applyFill="1" applyBorder="1" applyAlignment="1">
      <alignment vertical="center" wrapText="1"/>
    </xf>
    <xf numFmtId="0" fontId="22" fillId="61" borderId="19" xfId="0" applyFont="1" applyFill="1" applyBorder="1" applyAlignment="1">
      <alignment vertical="center" wrapText="1"/>
    </xf>
    <xf numFmtId="0" fontId="89" fillId="61" borderId="11" xfId="0" applyFont="1" applyFill="1" applyBorder="1" applyAlignment="1">
      <alignment vertical="center" wrapText="1"/>
    </xf>
    <xf numFmtId="0" fontId="22" fillId="61" borderId="11" xfId="0" applyFont="1" applyFill="1" applyBorder="1" applyAlignment="1">
      <alignment vertical="center" wrapText="1"/>
    </xf>
    <xf numFmtId="0" fontId="89" fillId="61" borderId="18" xfId="0" applyFont="1" applyFill="1" applyBorder="1" applyAlignment="1">
      <alignment vertical="center" wrapText="1"/>
    </xf>
    <xf numFmtId="0" fontId="89" fillId="61" borderId="19" xfId="0" applyFont="1" applyFill="1" applyBorder="1" applyAlignment="1">
      <alignment vertical="center" wrapText="1"/>
    </xf>
    <xf numFmtId="0" fontId="89" fillId="61" borderId="46" xfId="0" applyFont="1" applyFill="1" applyBorder="1" applyAlignment="1">
      <alignment vertical="center" wrapText="1"/>
    </xf>
    <xf numFmtId="0" fontId="89" fillId="61" borderId="18" xfId="0" applyFont="1" applyFill="1" applyBorder="1" applyAlignment="1">
      <alignment horizontal="left" vertical="center" wrapText="1"/>
    </xf>
    <xf numFmtId="0" fontId="89" fillId="61" borderId="46" xfId="0" applyFont="1" applyFill="1" applyBorder="1" applyAlignment="1">
      <alignment horizontal="left" vertical="center" wrapText="1"/>
    </xf>
    <xf numFmtId="0" fontId="89" fillId="61" borderId="19" xfId="0" applyFont="1" applyFill="1" applyBorder="1" applyAlignment="1">
      <alignment horizontal="left" vertical="center" wrapText="1"/>
    </xf>
    <xf numFmtId="0" fontId="89" fillId="0" borderId="11" xfId="0" applyFont="1" applyBorder="1" applyAlignment="1">
      <alignment vertical="center" wrapText="1"/>
    </xf>
    <xf numFmtId="0" fontId="0" fillId="0" borderId="112" xfId="0" applyBorder="1" applyAlignment="1">
      <alignment horizontal="left" vertical="top" wrapText="1"/>
    </xf>
    <xf numFmtId="0" fontId="0" fillId="0" borderId="0" xfId="0" applyAlignment="1">
      <alignment horizontal="left" vertical="top"/>
    </xf>
    <xf numFmtId="0" fontId="92" fillId="61" borderId="122"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92" fillId="0" borderId="113" xfId="0" applyFont="1" applyBorder="1" applyAlignment="1">
      <alignment horizontal="left" vertical="center" wrapText="1"/>
    </xf>
    <xf numFmtId="0" fontId="92" fillId="0" borderId="114" xfId="0" applyFont="1" applyBorder="1" applyAlignment="1">
      <alignment horizontal="left" vertical="center" wrapText="1"/>
    </xf>
    <xf numFmtId="0" fontId="92" fillId="0" borderId="116" xfId="0" applyFont="1" applyBorder="1" applyAlignment="1">
      <alignment horizontal="left" vertical="center" wrapText="1"/>
    </xf>
    <xf numFmtId="0" fontId="92" fillId="0" borderId="11" xfId="0" applyFont="1" applyBorder="1" applyAlignment="1">
      <alignment horizontal="left" vertical="center" wrapText="1"/>
    </xf>
    <xf numFmtId="0" fontId="92" fillId="0" borderId="118" xfId="0" applyFont="1" applyBorder="1" applyAlignment="1">
      <alignment horizontal="left" vertical="center" wrapText="1"/>
    </xf>
    <xf numFmtId="0" fontId="92" fillId="0" borderId="36" xfId="0" applyFont="1" applyBorder="1" applyAlignment="1">
      <alignment horizontal="left" vertical="center" wrapText="1"/>
    </xf>
    <xf numFmtId="0" fontId="92" fillId="61" borderId="113"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6"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92" fillId="61" borderId="118" xfId="0" applyFont="1" applyFill="1" applyBorder="1" applyAlignment="1">
      <alignment horizontal="left" vertical="center" wrapText="1"/>
    </xf>
    <xf numFmtId="0" fontId="92" fillId="61" borderId="36" xfId="0" applyFont="1" applyFill="1" applyBorder="1" applyAlignment="1">
      <alignment horizontal="left" vertical="center" wrapText="1"/>
    </xf>
    <xf numFmtId="0" fontId="89" fillId="61" borderId="123" xfId="0" applyFont="1" applyFill="1" applyBorder="1" applyAlignment="1">
      <alignment horizontal="left" vertical="center" wrapText="1"/>
    </xf>
    <xf numFmtId="0" fontId="89" fillId="61" borderId="44" xfId="0" applyFont="1" applyFill="1" applyBorder="1" applyAlignment="1">
      <alignment horizontal="left" vertical="center" wrapText="1"/>
    </xf>
    <xf numFmtId="0" fontId="22" fillId="0" borderId="36" xfId="0" applyFont="1" applyBorder="1" applyAlignment="1">
      <alignment horizontal="left" vertical="center" wrapText="1"/>
    </xf>
    <xf numFmtId="0" fontId="22" fillId="0" borderId="119" xfId="0" applyFont="1" applyBorder="1" applyAlignment="1">
      <alignment horizontal="left" vertical="center" wrapText="1"/>
    </xf>
    <xf numFmtId="0" fontId="22" fillId="0" borderId="17" xfId="0" applyFont="1" applyBorder="1" applyAlignment="1">
      <alignment horizontal="left" vertical="center" wrapText="1"/>
    </xf>
    <xf numFmtId="0" fontId="22" fillId="0" borderId="29" xfId="0" applyFont="1" applyBorder="1" applyAlignment="1">
      <alignment horizontal="left" vertical="center" wrapText="1"/>
    </xf>
    <xf numFmtId="0" fontId="22" fillId="0" borderId="126" xfId="0" applyFont="1" applyBorder="1" applyAlignment="1">
      <alignment horizontal="left" vertical="center" wrapText="1"/>
    </xf>
    <xf numFmtId="0" fontId="25" fillId="61" borderId="113"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6"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18" xfId="0" applyFont="1" applyFill="1" applyBorder="1" applyAlignment="1">
      <alignment horizontal="left" vertical="center" wrapText="1"/>
    </xf>
    <xf numFmtId="0" fontId="25" fillId="61" borderId="36" xfId="0" applyFont="1" applyFill="1" applyBorder="1" applyAlignment="1">
      <alignment horizontal="left" vertical="center" wrapText="1"/>
    </xf>
    <xf numFmtId="0" fontId="92" fillId="79" borderId="46" xfId="0" applyFont="1" applyFill="1" applyBorder="1" applyAlignment="1">
      <alignment horizontal="left" vertical="center" wrapText="1"/>
    </xf>
    <xf numFmtId="0" fontId="1" fillId="61" borderId="11" xfId="0" applyFont="1" applyFill="1" applyBorder="1" applyAlignment="1">
      <alignment horizontal="left" vertical="center" wrapText="1"/>
    </xf>
    <xf numFmtId="0" fontId="89" fillId="61" borderId="11" xfId="0" applyFont="1" applyFill="1" applyBorder="1" applyAlignment="1">
      <alignment horizontal="left" vertical="center" wrapText="1"/>
    </xf>
    <xf numFmtId="0" fontId="89" fillId="61" borderId="117" xfId="0" applyFont="1" applyFill="1" applyBorder="1" applyAlignment="1">
      <alignment horizontal="left" vertical="center" wrapText="1"/>
    </xf>
    <xf numFmtId="0" fontId="22" fillId="0" borderId="114" xfId="0" applyFont="1" applyBorder="1" applyAlignment="1">
      <alignment horizontal="left" vertical="center" wrapText="1"/>
    </xf>
    <xf numFmtId="0" fontId="22" fillId="0" borderId="115" xfId="0" applyFont="1" applyBorder="1" applyAlignment="1">
      <alignment horizontal="left" vertical="center" wrapText="1"/>
    </xf>
    <xf numFmtId="0" fontId="22" fillId="0" borderId="36" xfId="0" applyFont="1" applyBorder="1" applyAlignment="1">
      <alignment horizontal="left" vertical="top" wrapText="1"/>
    </xf>
    <xf numFmtId="0" fontId="22" fillId="0" borderId="119" xfId="0" applyFont="1" applyBorder="1" applyAlignment="1">
      <alignment horizontal="left" vertical="top" wrapText="1"/>
    </xf>
    <xf numFmtId="0" fontId="22" fillId="0" borderId="46" xfId="0" applyFont="1" applyBorder="1" applyAlignment="1">
      <alignment horizontal="left" vertical="center" wrapText="1"/>
    </xf>
    <xf numFmtId="0" fontId="89" fillId="61" borderId="36" xfId="0" applyFont="1" applyFill="1" applyBorder="1" applyAlignment="1">
      <alignment horizontal="left" vertical="center" wrapText="1"/>
    </xf>
    <xf numFmtId="0" fontId="89" fillId="61" borderId="119" xfId="0" applyFont="1" applyFill="1" applyBorder="1" applyAlignment="1">
      <alignment horizontal="left" vertical="center" wrapText="1"/>
    </xf>
    <xf numFmtId="0" fontId="141" fillId="79" borderId="46" xfId="0" applyFont="1" applyFill="1" applyBorder="1" applyAlignment="1">
      <alignment horizontal="left" vertical="center" wrapText="1"/>
    </xf>
    <xf numFmtId="0" fontId="89" fillId="61" borderId="114" xfId="0" applyFont="1" applyFill="1" applyBorder="1" applyAlignment="1">
      <alignment horizontal="left" vertical="center" wrapText="1"/>
    </xf>
    <xf numFmtId="0" fontId="89" fillId="61" borderId="115" xfId="0" applyFont="1" applyFill="1" applyBorder="1" applyAlignment="1">
      <alignment horizontal="left" vertical="center" wrapText="1"/>
    </xf>
    <xf numFmtId="0" fontId="1" fillId="61" borderId="114" xfId="0" applyFont="1" applyFill="1" applyBorder="1" applyAlignment="1">
      <alignment horizontal="left" vertical="center" wrapText="1"/>
    </xf>
    <xf numFmtId="0" fontId="22" fillId="0" borderId="11" xfId="0" applyFont="1" applyBorder="1" applyAlignment="1">
      <alignment horizontal="left" vertical="center" wrapText="1"/>
    </xf>
    <xf numFmtId="0" fontId="22" fillId="0" borderId="117" xfId="0" applyFont="1" applyBorder="1" applyAlignment="1">
      <alignment horizontal="left" vertical="center" wrapText="1"/>
    </xf>
    <xf numFmtId="0" fontId="92" fillId="79" borderId="11" xfId="0" applyFont="1" applyFill="1" applyBorder="1" applyAlignment="1">
      <alignment horizontal="left" vertical="center" wrapText="1"/>
    </xf>
    <xf numFmtId="0" fontId="22" fillId="0" borderId="123" xfId="0" applyFont="1" applyBorder="1" applyAlignment="1">
      <alignment horizontal="left" vertical="center" wrapText="1"/>
    </xf>
    <xf numFmtId="0" fontId="22" fillId="0" borderId="44" xfId="0"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17" xfId="0" applyNumberFormat="1" applyFont="1" applyBorder="1" applyAlignment="1">
      <alignment horizontal="left" vertical="center" wrapText="1"/>
    </xf>
    <xf numFmtId="49" fontId="89" fillId="61" borderId="11" xfId="0" applyNumberFormat="1" applyFont="1" applyFill="1" applyBorder="1" applyAlignment="1">
      <alignment horizontal="left" vertical="center" wrapText="1"/>
    </xf>
    <xf numFmtId="49" fontId="89" fillId="61" borderId="117" xfId="0" applyNumberFormat="1" applyFont="1" applyFill="1" applyBorder="1" applyAlignment="1">
      <alignment horizontal="left" vertical="center" wrapText="1"/>
    </xf>
    <xf numFmtId="0" fontId="22" fillId="61" borderId="114" xfId="0" applyFont="1" applyFill="1" applyBorder="1" applyAlignment="1">
      <alignment horizontal="left" vertical="center" wrapText="1"/>
    </xf>
    <xf numFmtId="0" fontId="22" fillId="61" borderId="115" xfId="0" applyFont="1" applyFill="1" applyBorder="1" applyAlignment="1">
      <alignment horizontal="left" vertical="center" wrapText="1"/>
    </xf>
    <xf numFmtId="0" fontId="145" fillId="0" borderId="36" xfId="0" applyFont="1" applyBorder="1" applyAlignment="1">
      <alignment horizontal="left" vertical="center" wrapText="1"/>
    </xf>
    <xf numFmtId="0" fontId="145" fillId="0" borderId="119" xfId="0" applyFont="1" applyBorder="1" applyAlignment="1">
      <alignment horizontal="left" vertical="center" wrapText="1"/>
    </xf>
    <xf numFmtId="0" fontId="25" fillId="61" borderId="154" xfId="0" applyFont="1" applyFill="1" applyBorder="1" applyAlignment="1">
      <alignment horizontal="left" vertical="center" wrapText="1"/>
    </xf>
    <xf numFmtId="0" fontId="25" fillId="61" borderId="143" xfId="0" applyFont="1" applyFill="1" applyBorder="1" applyAlignment="1">
      <alignment horizontal="left" vertical="center" wrapText="1"/>
    </xf>
    <xf numFmtId="0" fontId="25" fillId="61" borderId="124" xfId="0" applyFont="1" applyFill="1" applyBorder="1" applyAlignment="1">
      <alignment horizontal="left" vertical="center" wrapText="1"/>
    </xf>
    <xf numFmtId="0" fontId="25" fillId="61" borderId="18"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54" xfId="0" applyFont="1" applyFill="1" applyBorder="1" applyAlignment="1">
      <alignment horizontal="left" vertical="center" wrapText="1"/>
    </xf>
    <xf numFmtId="0" fontId="92" fillId="61" borderId="143" xfId="0" applyFont="1" applyFill="1" applyBorder="1" applyAlignment="1">
      <alignment horizontal="left" vertical="center" wrapText="1"/>
    </xf>
    <xf numFmtId="0" fontId="92" fillId="61" borderId="124" xfId="0" applyFont="1" applyFill="1" applyBorder="1" applyAlignment="1">
      <alignment horizontal="left" vertical="center" wrapText="1"/>
    </xf>
    <xf numFmtId="0" fontId="92" fillId="61" borderId="18"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7" xfId="0" applyFont="1" applyFill="1" applyBorder="1" applyAlignment="1">
      <alignment horizontal="left" vertical="center" wrapText="1"/>
    </xf>
    <xf numFmtId="0" fontId="22" fillId="0" borderId="125" xfId="0" quotePrefix="1" applyFont="1" applyBorder="1" applyAlignment="1">
      <alignment horizontal="left" vertical="center" wrapText="1"/>
    </xf>
    <xf numFmtId="0" fontId="22" fillId="0" borderId="125" xfId="0" applyFont="1" applyBorder="1" applyAlignment="1">
      <alignment horizontal="left" vertical="center" wrapText="1"/>
    </xf>
    <xf numFmtId="0" fontId="22" fillId="0" borderId="80" xfId="0" applyFont="1" applyBorder="1" applyAlignment="1">
      <alignment horizontal="left" vertical="center" wrapText="1"/>
    </xf>
    <xf numFmtId="0" fontId="141" fillId="79" borderId="11" xfId="0" applyFont="1" applyFill="1" applyBorder="1" applyAlignment="1">
      <alignment horizontal="left" vertical="center" wrapText="1"/>
    </xf>
    <xf numFmtId="0" fontId="18" fillId="23" borderId="79" xfId="0" applyFont="1" applyFill="1" applyBorder="1" applyAlignment="1">
      <alignment horizontal="center" textRotation="90" wrapText="1"/>
    </xf>
    <xf numFmtId="0" fontId="18" fillId="23" borderId="82" xfId="0" applyFont="1" applyFill="1" applyBorder="1" applyAlignment="1">
      <alignment horizontal="center" textRotation="90" wrapText="1"/>
    </xf>
    <xf numFmtId="0" fontId="19" fillId="0" borderId="51" xfId="0" applyFont="1" applyBorder="1" applyAlignment="1">
      <alignment horizontal="center" textRotation="90" wrapText="1"/>
    </xf>
    <xf numFmtId="0" fontId="19" fillId="0" borderId="13" xfId="0" applyFont="1" applyBorder="1" applyAlignment="1">
      <alignment horizontal="center" textRotation="90" wrapText="1"/>
    </xf>
    <xf numFmtId="0" fontId="116" fillId="0" borderId="23" xfId="0" applyFont="1" applyBorder="1" applyAlignment="1">
      <alignment horizontal="center" textRotation="90" wrapText="1"/>
    </xf>
    <xf numFmtId="0" fontId="117" fillId="0" borderId="12" xfId="0" applyFont="1" applyBorder="1" applyAlignment="1">
      <alignment horizontal="center" textRotation="90" wrapText="1"/>
    </xf>
    <xf numFmtId="0" fontId="19" fillId="0" borderId="56" xfId="0" applyFont="1" applyBorder="1" applyAlignment="1">
      <alignment horizontal="center" textRotation="90" wrapText="1"/>
    </xf>
    <xf numFmtId="0" fontId="19" fillId="0" borderId="57" xfId="0" applyFont="1" applyBorder="1" applyAlignment="1">
      <alignment horizontal="center" textRotation="90" wrapText="1"/>
    </xf>
    <xf numFmtId="0" fontId="22" fillId="0" borderId="144" xfId="0" applyFont="1" applyBorder="1" applyAlignment="1">
      <alignment horizontal="left" vertical="center" wrapText="1"/>
    </xf>
    <xf numFmtId="0" fontId="22" fillId="0" borderId="145" xfId="0" applyFont="1" applyBorder="1" applyAlignment="1">
      <alignment horizontal="left" vertical="center" wrapText="1"/>
    </xf>
    <xf numFmtId="0" fontId="22" fillId="0" borderId="153" xfId="0" applyFont="1" applyBorder="1" applyAlignment="1">
      <alignment horizontal="left" vertical="center" wrapText="1"/>
    </xf>
    <xf numFmtId="0" fontId="19" fillId="0" borderId="86"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77" xfId="0" applyFont="1" applyBorder="1" applyAlignment="1">
      <alignment horizontal="center" vertical="center" wrapText="1"/>
    </xf>
    <xf numFmtId="0" fontId="92" fillId="61" borderId="56" xfId="0" applyFont="1" applyFill="1" applyBorder="1" applyAlignment="1">
      <alignment horizontal="left" vertical="center" wrapText="1"/>
    </xf>
    <xf numFmtId="0" fontId="92" fillId="61" borderId="111" xfId="0" applyFont="1" applyFill="1" applyBorder="1" applyAlignment="1">
      <alignment horizontal="left" vertical="center" wrapText="1"/>
    </xf>
    <xf numFmtId="0" fontId="92" fillId="61" borderId="120" xfId="0" applyFont="1" applyFill="1" applyBorder="1" applyAlignment="1">
      <alignment horizontal="left" vertical="center" wrapText="1"/>
    </xf>
    <xf numFmtId="0" fontId="92" fillId="61" borderId="57" xfId="0" applyFont="1" applyFill="1" applyBorder="1" applyAlignment="1">
      <alignment horizontal="left" vertical="center" wrapText="1"/>
    </xf>
    <xf numFmtId="0" fontId="92" fillId="61" borderId="48" xfId="0" applyFont="1" applyFill="1" applyBorder="1" applyAlignment="1">
      <alignment horizontal="left" vertical="center" wrapText="1"/>
    </xf>
    <xf numFmtId="0" fontId="92" fillId="61" borderId="121" xfId="0" applyFont="1" applyFill="1" applyBorder="1" applyAlignment="1">
      <alignment horizontal="left" vertical="center" wrapText="1"/>
    </xf>
    <xf numFmtId="0" fontId="18" fillId="0" borderId="56" xfId="0" applyFont="1" applyBorder="1" applyAlignment="1">
      <alignment horizontal="center" textRotation="90" wrapText="1"/>
    </xf>
    <xf numFmtId="0" fontId="18" fillId="0" borderId="57" xfId="0" applyFont="1" applyBorder="1" applyAlignment="1">
      <alignment horizontal="center" textRotation="90" wrapText="1"/>
    </xf>
    <xf numFmtId="0" fontId="19" fillId="0" borderId="106" xfId="0" applyFont="1" applyBorder="1" applyAlignment="1">
      <alignment horizontal="center" textRotation="90" wrapText="1"/>
    </xf>
    <xf numFmtId="0" fontId="18" fillId="23" borderId="25" xfId="0" applyFont="1" applyFill="1" applyBorder="1" applyAlignment="1">
      <alignment horizontal="center" textRotation="90" wrapText="1"/>
    </xf>
    <xf numFmtId="0" fontId="19" fillId="87" borderId="20" xfId="0" applyFont="1" applyFill="1" applyBorder="1" applyAlignment="1">
      <alignment horizontal="left" vertical="top" wrapText="1"/>
    </xf>
    <xf numFmtId="0" fontId="19" fillId="87" borderId="22" xfId="0" applyFont="1" applyFill="1" applyBorder="1" applyAlignment="1">
      <alignment horizontal="left" vertical="top" wrapText="1"/>
    </xf>
    <xf numFmtId="0" fontId="19" fillId="87" borderId="31" xfId="0" applyFont="1" applyFill="1" applyBorder="1" applyAlignment="1">
      <alignment horizontal="left" vertical="top" wrapText="1"/>
    </xf>
    <xf numFmtId="0" fontId="19" fillId="87" borderId="10" xfId="0" applyFont="1" applyFill="1" applyBorder="1" applyAlignment="1">
      <alignment horizontal="left" vertical="top" wrapText="1"/>
    </xf>
    <xf numFmtId="0" fontId="19" fillId="87" borderId="0" xfId="0" applyFont="1" applyFill="1" applyAlignment="1">
      <alignment horizontal="left" vertical="top" wrapText="1"/>
    </xf>
    <xf numFmtId="0" fontId="19" fillId="87" borderId="32" xfId="0" applyFont="1" applyFill="1" applyBorder="1" applyAlignment="1">
      <alignment horizontal="left" vertical="top" wrapText="1"/>
    </xf>
    <xf numFmtId="0" fontId="19" fillId="87" borderId="33" xfId="0" applyFont="1" applyFill="1" applyBorder="1" applyAlignment="1">
      <alignment horizontal="left" vertical="top" wrapText="1"/>
    </xf>
    <xf numFmtId="0" fontId="19" fillId="87" borderId="21" xfId="0" applyFont="1" applyFill="1" applyBorder="1" applyAlignment="1">
      <alignment horizontal="left" vertical="top" wrapText="1"/>
    </xf>
    <xf numFmtId="0" fontId="19" fillId="87" borderId="55" xfId="0" applyFont="1" applyFill="1" applyBorder="1" applyAlignment="1">
      <alignment horizontal="left" vertical="top" wrapText="1"/>
    </xf>
    <xf numFmtId="164" fontId="19" fillId="27" borderId="89" xfId="187" applyNumberFormat="1" applyFont="1" applyFill="1" applyBorder="1" applyAlignment="1" applyProtection="1">
      <alignment horizontal="center" vertical="center"/>
    </xf>
    <xf numFmtId="164" fontId="19" fillId="27" borderId="52" xfId="187" applyNumberFormat="1" applyFont="1" applyFill="1" applyBorder="1" applyAlignment="1" applyProtection="1">
      <alignment horizontal="center" vertical="center"/>
    </xf>
    <xf numFmtId="0" fontId="19" fillId="0" borderId="90" xfId="0" applyFont="1" applyBorder="1" applyAlignment="1">
      <alignment horizontal="center"/>
    </xf>
    <xf numFmtId="0" fontId="19" fillId="0" borderId="91" xfId="0" applyFont="1" applyBorder="1" applyAlignment="1">
      <alignment horizontal="center"/>
    </xf>
    <xf numFmtId="0" fontId="18" fillId="61" borderId="20" xfId="0" applyFont="1" applyFill="1" applyBorder="1" applyAlignment="1">
      <alignment horizontal="left" vertical="top" wrapText="1"/>
    </xf>
    <xf numFmtId="0" fontId="18" fillId="61" borderId="22" xfId="0" applyFont="1" applyFill="1" applyBorder="1" applyAlignment="1">
      <alignment horizontal="left" vertical="top" wrapText="1"/>
    </xf>
    <xf numFmtId="0" fontId="18" fillId="61" borderId="31" xfId="0" applyFont="1" applyFill="1" applyBorder="1" applyAlignment="1">
      <alignment horizontal="left" vertical="top" wrapText="1"/>
    </xf>
    <xf numFmtId="0" fontId="18" fillId="61" borderId="10" xfId="0" applyFont="1" applyFill="1" applyBorder="1" applyAlignment="1">
      <alignment horizontal="left" vertical="top" wrapText="1"/>
    </xf>
    <xf numFmtId="0" fontId="18" fillId="61" borderId="0" xfId="0" applyFont="1" applyFill="1" applyAlignment="1">
      <alignment horizontal="left" vertical="top" wrapText="1"/>
    </xf>
    <xf numFmtId="0" fontId="18" fillId="61" borderId="32" xfId="0" applyFont="1" applyFill="1" applyBorder="1" applyAlignment="1">
      <alignment horizontal="left" vertical="top" wrapText="1"/>
    </xf>
    <xf numFmtId="0" fontId="3" fillId="64" borderId="20" xfId="0" applyFont="1" applyFill="1" applyBorder="1" applyAlignment="1">
      <alignment horizontal="left" vertical="top" wrapText="1"/>
    </xf>
    <xf numFmtId="0" fontId="95" fillId="64" borderId="22" xfId="0" applyFont="1" applyFill="1" applyBorder="1" applyAlignment="1">
      <alignment horizontal="left" vertical="top" wrapText="1"/>
    </xf>
    <xf numFmtId="0" fontId="95" fillId="64" borderId="31" xfId="0" applyFont="1" applyFill="1" applyBorder="1" applyAlignment="1">
      <alignment horizontal="left" vertical="top" wrapText="1"/>
    </xf>
    <xf numFmtId="0" fontId="95" fillId="64" borderId="33" xfId="0" applyFont="1" applyFill="1" applyBorder="1" applyAlignment="1">
      <alignment horizontal="left" vertical="top" wrapText="1"/>
    </xf>
    <xf numFmtId="0" fontId="95" fillId="64" borderId="21" xfId="0" applyFont="1" applyFill="1" applyBorder="1" applyAlignment="1">
      <alignment horizontal="left" vertical="top" wrapText="1"/>
    </xf>
    <xf numFmtId="0" fontId="95" fillId="64" borderId="55" xfId="0" applyFont="1" applyFill="1" applyBorder="1" applyAlignment="1">
      <alignment horizontal="left" vertical="top" wrapText="1"/>
    </xf>
    <xf numFmtId="0" fontId="95" fillId="79" borderId="11" xfId="0" applyFont="1" applyFill="1" applyBorder="1" applyAlignment="1">
      <alignment horizontal="left" vertical="top" wrapText="1"/>
    </xf>
    <xf numFmtId="0" fontId="0" fillId="79" borderId="11" xfId="0" applyFill="1" applyBorder="1" applyAlignment="1">
      <alignment horizontal="left" vertical="top"/>
    </xf>
    <xf numFmtId="0" fontId="19" fillId="82" borderId="11" xfId="0" applyFont="1" applyFill="1" applyBorder="1" applyAlignment="1">
      <alignment horizontal="left" vertical="top" wrapText="1"/>
    </xf>
    <xf numFmtId="0" fontId="100" fillId="0" borderId="11" xfId="0" applyFont="1" applyBorder="1" applyAlignment="1">
      <alignment horizontal="left" vertical="top"/>
    </xf>
    <xf numFmtId="0" fontId="0" fillId="0" borderId="11" xfId="0" applyBorder="1" applyAlignment="1">
      <alignment horizontal="left" vertical="top"/>
    </xf>
    <xf numFmtId="0" fontId="92" fillId="0" borderId="11" xfId="0" quotePrefix="1" applyFont="1" applyBorder="1" applyAlignment="1">
      <alignment horizontal="left" vertical="top" wrapText="1"/>
    </xf>
    <xf numFmtId="0" fontId="92" fillId="0" borderId="11" xfId="0" applyFont="1" applyBorder="1" applyAlignment="1">
      <alignment horizontal="left" vertical="top"/>
    </xf>
    <xf numFmtId="0" fontId="95" fillId="71" borderId="11" xfId="0" applyFont="1" applyFill="1" applyBorder="1" applyAlignment="1">
      <alignment horizontal="left" vertical="top" wrapText="1"/>
    </xf>
    <xf numFmtId="0" fontId="0" fillId="71" borderId="11" xfId="0" applyFill="1" applyBorder="1" applyAlignment="1">
      <alignment horizontal="left" vertical="top"/>
    </xf>
    <xf numFmtId="0" fontId="19" fillId="0" borderId="10" xfId="0" applyFont="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119" fillId="0" borderId="11" xfId="0" applyFont="1" applyBorder="1" applyAlignment="1">
      <alignment horizontal="left" vertical="top" wrapText="1"/>
    </xf>
    <xf numFmtId="0" fontId="146" fillId="0" borderId="11" xfId="0" applyFont="1" applyBorder="1" applyAlignment="1">
      <alignment horizontal="left" vertical="top" wrapText="1"/>
    </xf>
    <xf numFmtId="0" fontId="19" fillId="72" borderId="11" xfId="0" applyFont="1" applyFill="1" applyBorder="1" applyAlignment="1">
      <alignment horizontal="left" vertical="top" wrapText="1"/>
    </xf>
    <xf numFmtId="0" fontId="100" fillId="72" borderId="11" xfId="0" applyFont="1" applyFill="1" applyBorder="1" applyAlignment="1">
      <alignment horizontal="left" vertical="top"/>
    </xf>
    <xf numFmtId="0" fontId="19" fillId="77" borderId="11" xfId="0" applyFont="1" applyFill="1" applyBorder="1" applyAlignment="1">
      <alignment horizontal="left" vertical="top" wrapText="1"/>
    </xf>
    <xf numFmtId="0" fontId="19" fillId="77" borderId="11" xfId="0" applyFont="1" applyFill="1" applyBorder="1" applyAlignment="1">
      <alignment horizontal="left" vertical="top"/>
    </xf>
    <xf numFmtId="0" fontId="96" fillId="0" borderId="0" xfId="0" applyFont="1" applyAlignment="1">
      <alignment horizontal="left"/>
    </xf>
    <xf numFmtId="0" fontId="19" fillId="0" borderId="4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8" xfId="0" applyFont="1" applyBorder="1" applyAlignment="1">
      <alignment horizontal="center"/>
    </xf>
    <xf numFmtId="0" fontId="19" fillId="0" borderId="46" xfId="0" applyFont="1" applyBorder="1" applyAlignment="1">
      <alignment horizontal="center"/>
    </xf>
    <xf numFmtId="0" fontId="19" fillId="0" borderId="19" xfId="0" applyFont="1" applyBorder="1" applyAlignment="1">
      <alignment horizontal="center"/>
    </xf>
    <xf numFmtId="0" fontId="19" fillId="61" borderId="18" xfId="0" applyFont="1" applyFill="1" applyBorder="1" applyAlignment="1">
      <alignment horizontal="center" vertical="center" wrapText="1"/>
    </xf>
    <xf numFmtId="0" fontId="95" fillId="61" borderId="17" xfId="0" applyFont="1" applyFill="1" applyBorder="1" applyAlignment="1">
      <alignment horizontal="center" vertical="center" wrapText="1"/>
    </xf>
    <xf numFmtId="0" fontId="95" fillId="61" borderId="29" xfId="0" applyFont="1" applyFill="1" applyBorder="1" applyAlignment="1">
      <alignment horizontal="center" vertical="center" wrapText="1"/>
    </xf>
    <xf numFmtId="0" fontId="95" fillId="61" borderId="30" xfId="0" applyFont="1" applyFill="1" applyBorder="1" applyAlignment="1">
      <alignment horizontal="center" vertical="center" wrapText="1"/>
    </xf>
    <xf numFmtId="0" fontId="6"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8"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0" xfId="0" applyAlignment="1">
      <alignment horizontal="center"/>
    </xf>
    <xf numFmtId="0" fontId="95" fillId="78" borderId="11" xfId="0" applyFont="1" applyFill="1" applyBorder="1" applyAlignment="1">
      <alignment horizontal="center" vertical="center"/>
    </xf>
    <xf numFmtId="0" fontId="95" fillId="0" borderId="11" xfId="0" applyFont="1" applyBorder="1" applyAlignment="1">
      <alignment horizontal="center" vertical="center"/>
    </xf>
    <xf numFmtId="164" fontId="95" fillId="0" borderId="11" xfId="0" applyNumberFormat="1" applyFont="1" applyBorder="1" applyAlignment="1">
      <alignment horizontal="center" vertical="center"/>
    </xf>
    <xf numFmtId="0" fontId="95" fillId="0" borderId="11" xfId="0" quotePrefix="1" applyFont="1" applyBorder="1" applyAlignment="1">
      <alignment horizontal="left" vertical="center" wrapText="1"/>
    </xf>
    <xf numFmtId="0" fontId="19" fillId="0" borderId="29" xfId="0" applyFont="1" applyBorder="1" applyAlignment="1">
      <alignment horizontal="left" vertical="top"/>
    </xf>
    <xf numFmtId="0" fontId="19" fillId="0" borderId="30" xfId="0" applyFont="1" applyBorder="1" applyAlignment="1">
      <alignment horizontal="left" vertical="top"/>
    </xf>
    <xf numFmtId="0" fontId="95" fillId="78" borderId="17" xfId="0" applyFont="1" applyFill="1" applyBorder="1" applyAlignment="1">
      <alignment horizontal="left" vertical="center"/>
    </xf>
    <xf numFmtId="0" fontId="95" fillId="78" borderId="29" xfId="0" applyFont="1" applyFill="1" applyBorder="1" applyAlignment="1">
      <alignment horizontal="left" vertical="center"/>
    </xf>
    <xf numFmtId="0" fontId="95" fillId="78" borderId="30" xfId="0" applyFont="1" applyFill="1" applyBorder="1" applyAlignment="1">
      <alignment horizontal="left" vertical="center"/>
    </xf>
    <xf numFmtId="0" fontId="95" fillId="0" borderId="17" xfId="0" applyFont="1" applyBorder="1" applyAlignment="1">
      <alignment horizontal="left" vertical="center"/>
    </xf>
    <xf numFmtId="0" fontId="95" fillId="0" borderId="29" xfId="0" applyFont="1" applyBorder="1" applyAlignment="1">
      <alignment horizontal="left" vertical="center"/>
    </xf>
    <xf numFmtId="0" fontId="95" fillId="0" borderId="30" xfId="0" applyFont="1" applyBorder="1" applyAlignment="1">
      <alignment horizontal="left" vertical="center"/>
    </xf>
    <xf numFmtId="164" fontId="95" fillId="0" borderId="17" xfId="0" applyNumberFormat="1" applyFont="1" applyBorder="1" applyAlignment="1">
      <alignment horizontal="center" vertical="center"/>
    </xf>
    <xf numFmtId="164" fontId="95" fillId="0" borderId="29" xfId="0" applyNumberFormat="1" applyFont="1" applyBorder="1" applyAlignment="1">
      <alignment horizontal="center" vertical="center"/>
    </xf>
    <xf numFmtId="164" fontId="95" fillId="0" borderId="30" xfId="0" applyNumberFormat="1" applyFont="1" applyBorder="1" applyAlignment="1">
      <alignment horizontal="center" vertical="center"/>
    </xf>
    <xf numFmtId="0" fontId="95" fillId="0" borderId="11" xfId="0" quotePrefix="1" applyFont="1" applyBorder="1" applyAlignment="1">
      <alignment horizontal="left" vertical="center"/>
    </xf>
    <xf numFmtId="0" fontId="95" fillId="77" borderId="17" xfId="0" applyFont="1" applyFill="1" applyBorder="1" applyAlignment="1">
      <alignment horizontal="left" vertical="center"/>
    </xf>
    <xf numFmtId="0" fontId="95" fillId="77" borderId="29" xfId="0" applyFont="1" applyFill="1" applyBorder="1" applyAlignment="1">
      <alignment horizontal="left" vertical="center"/>
    </xf>
    <xf numFmtId="0" fontId="95" fillId="77" borderId="30" xfId="0" applyFont="1" applyFill="1" applyBorder="1" applyAlignment="1">
      <alignment horizontal="left" vertical="center"/>
    </xf>
    <xf numFmtId="0" fontId="95" fillId="0" borderId="17" xfId="0" quotePrefix="1" applyFont="1" applyBorder="1" applyAlignment="1">
      <alignment vertical="center"/>
    </xf>
    <xf numFmtId="0" fontId="95" fillId="0" borderId="29" xfId="0" quotePrefix="1" applyFont="1" applyBorder="1" applyAlignment="1">
      <alignment vertical="center"/>
    </xf>
    <xf numFmtId="0" fontId="95" fillId="0" borderId="30" xfId="0" quotePrefix="1" applyFont="1" applyBorder="1" applyAlignment="1">
      <alignment vertical="center"/>
    </xf>
    <xf numFmtId="1" fontId="95" fillId="0" borderId="17" xfId="0" applyNumberFormat="1" applyFont="1" applyBorder="1" applyAlignment="1">
      <alignment horizontal="center" vertical="center"/>
    </xf>
    <xf numFmtId="1" fontId="95" fillId="0" borderId="29" xfId="0" applyNumberFormat="1" applyFont="1" applyBorder="1" applyAlignment="1">
      <alignment horizontal="center" vertical="center"/>
    </xf>
    <xf numFmtId="1" fontId="95" fillId="0" borderId="30" xfId="0" applyNumberFormat="1" applyFont="1" applyBorder="1" applyAlignment="1">
      <alignment horizontal="center" vertical="center"/>
    </xf>
    <xf numFmtId="0" fontId="95" fillId="0" borderId="30" xfId="0" applyFont="1" applyBorder="1" applyAlignment="1">
      <alignment horizontal="center" vertical="center"/>
    </xf>
    <xf numFmtId="165" fontId="95" fillId="0" borderId="22" xfId="0" applyNumberFormat="1" applyFont="1" applyBorder="1" applyAlignment="1">
      <alignment horizontal="right"/>
    </xf>
    <xf numFmtId="165" fontId="95" fillId="0" borderId="31" xfId="0" applyNumberFormat="1" applyFont="1" applyBorder="1" applyAlignment="1">
      <alignment horizontal="right"/>
    </xf>
    <xf numFmtId="165" fontId="95" fillId="0" borderId="20" xfId="0" applyNumberFormat="1" applyFont="1" applyBorder="1" applyAlignment="1">
      <alignment horizontal="right"/>
    </xf>
    <xf numFmtId="0" fontId="95" fillId="0" borderId="0" xfId="0" applyFont="1" applyAlignment="1">
      <alignment horizontal="center"/>
    </xf>
    <xf numFmtId="0" fontId="95" fillId="0" borderId="31" xfId="0" applyFont="1" applyBorder="1" applyAlignment="1">
      <alignment horizontal="left" vertical="top"/>
    </xf>
    <xf numFmtId="0" fontId="95" fillId="0" borderId="32" xfId="0" applyFont="1" applyBorder="1" applyAlignment="1">
      <alignment horizontal="left" vertical="top"/>
    </xf>
    <xf numFmtId="0" fontId="95" fillId="0" borderId="55" xfId="0" applyFont="1" applyBorder="1" applyAlignment="1">
      <alignment horizontal="left" vertical="top"/>
    </xf>
    <xf numFmtId="0" fontId="95" fillId="0" borderId="20" xfId="0" applyFont="1" applyBorder="1" applyAlignment="1">
      <alignment horizontal="right"/>
    </xf>
    <xf numFmtId="0" fontId="95" fillId="0" borderId="22" xfId="0" applyFont="1" applyBorder="1" applyAlignment="1">
      <alignment horizontal="right"/>
    </xf>
    <xf numFmtId="0" fontId="95" fillId="0" borderId="31" xfId="0" applyFont="1" applyBorder="1" applyAlignment="1">
      <alignment horizontal="right"/>
    </xf>
    <xf numFmtId="0" fontId="109" fillId="0" borderId="20" xfId="0" applyFont="1" applyBorder="1" applyAlignment="1">
      <alignment horizontal="left" vertical="center"/>
    </xf>
    <xf numFmtId="0" fontId="109" fillId="0" borderId="22" xfId="0" applyFont="1" applyBorder="1" applyAlignment="1">
      <alignment horizontal="left" vertical="center"/>
    </xf>
    <xf numFmtId="0" fontId="109" fillId="0" borderId="31" xfId="0" applyFont="1" applyBorder="1" applyAlignment="1">
      <alignment horizontal="left" vertical="center"/>
    </xf>
    <xf numFmtId="0" fontId="109" fillId="0" borderId="10" xfId="0" applyFont="1" applyBorder="1" applyAlignment="1">
      <alignment horizontal="left" vertical="center"/>
    </xf>
    <xf numFmtId="0" fontId="109" fillId="0" borderId="0" xfId="0" applyFont="1" applyAlignment="1">
      <alignment horizontal="left" vertical="center"/>
    </xf>
    <xf numFmtId="0" fontId="109" fillId="0" borderId="32" xfId="0" applyFont="1" applyBorder="1" applyAlignment="1">
      <alignment horizontal="left" vertical="center"/>
    </xf>
    <xf numFmtId="0" fontId="109" fillId="0" borderId="33" xfId="0" applyFont="1" applyBorder="1" applyAlignment="1">
      <alignment horizontal="left" vertical="center"/>
    </xf>
    <xf numFmtId="0" fontId="109" fillId="0" borderId="21" xfId="0" applyFont="1" applyBorder="1" applyAlignment="1">
      <alignment horizontal="left" vertical="center"/>
    </xf>
    <xf numFmtId="0" fontId="109" fillId="0" borderId="55" xfId="0" applyFont="1" applyBorder="1" applyAlignment="1">
      <alignment horizontal="left" vertical="center"/>
    </xf>
    <xf numFmtId="165" fontId="109" fillId="0" borderId="20" xfId="0" applyNumberFormat="1" applyFont="1" applyBorder="1" applyAlignment="1">
      <alignment horizontal="center" vertical="center"/>
    </xf>
    <xf numFmtId="165" fontId="109" fillId="0" borderId="22" xfId="0" applyNumberFormat="1" applyFont="1" applyBorder="1" applyAlignment="1">
      <alignment horizontal="center" vertical="center"/>
    </xf>
    <xf numFmtId="165" fontId="109" fillId="0" borderId="31" xfId="0" applyNumberFormat="1" applyFont="1" applyBorder="1" applyAlignment="1">
      <alignment horizontal="center" vertical="center"/>
    </xf>
    <xf numFmtId="165" fontId="109" fillId="0" borderId="10" xfId="0" applyNumberFormat="1" applyFont="1" applyBorder="1" applyAlignment="1">
      <alignment horizontal="center" vertical="center"/>
    </xf>
    <xf numFmtId="165" fontId="109" fillId="0" borderId="0" xfId="0" applyNumberFormat="1" applyFont="1" applyAlignment="1">
      <alignment horizontal="center" vertical="center"/>
    </xf>
    <xf numFmtId="165" fontId="109" fillId="0" borderId="32" xfId="0" applyNumberFormat="1" applyFont="1" applyBorder="1" applyAlignment="1">
      <alignment horizontal="center" vertical="center"/>
    </xf>
    <xf numFmtId="165" fontId="109" fillId="0" borderId="33" xfId="0" applyNumberFormat="1" applyFont="1" applyBorder="1" applyAlignment="1">
      <alignment horizontal="center" vertical="center"/>
    </xf>
    <xf numFmtId="165" fontId="109" fillId="0" borderId="21" xfId="0" applyNumberFormat="1" applyFont="1" applyBorder="1" applyAlignment="1">
      <alignment horizontal="center" vertical="center"/>
    </xf>
    <xf numFmtId="165" fontId="109" fillId="0" borderId="55" xfId="0" applyNumberFormat="1" applyFont="1" applyBorder="1" applyAlignment="1">
      <alignment horizontal="center" vertical="center"/>
    </xf>
    <xf numFmtId="0" fontId="42" fillId="61" borderId="18" xfId="0" applyFont="1" applyFill="1" applyBorder="1" applyAlignment="1">
      <alignment horizontal="left" vertical="center"/>
    </xf>
    <xf numFmtId="0" fontId="42" fillId="61" borderId="46" xfId="0" applyFont="1" applyFill="1" applyBorder="1" applyAlignment="1">
      <alignment horizontal="left" vertical="center"/>
    </xf>
    <xf numFmtId="0" fontId="42" fillId="61" borderId="19" xfId="0" applyFont="1" applyFill="1" applyBorder="1" applyAlignment="1">
      <alignment horizontal="left" vertical="center"/>
    </xf>
    <xf numFmtId="165" fontId="42" fillId="61" borderId="18" xfId="0" applyNumberFormat="1" applyFont="1" applyFill="1" applyBorder="1" applyAlignment="1">
      <alignment horizontal="center" vertical="center"/>
    </xf>
    <xf numFmtId="165" fontId="42" fillId="61" borderId="46" xfId="0" applyNumberFormat="1" applyFont="1" applyFill="1" applyBorder="1" applyAlignment="1">
      <alignment horizontal="center" vertical="center"/>
    </xf>
    <xf numFmtId="165" fontId="42" fillId="61" borderId="19" xfId="0" applyNumberFormat="1" applyFont="1" applyFill="1" applyBorder="1" applyAlignment="1">
      <alignment horizontal="center" vertical="center"/>
    </xf>
    <xf numFmtId="0" fontId="109" fillId="0" borderId="0" xfId="0" applyFont="1" applyAlignment="1">
      <alignment horizontal="center" vertical="center" textRotation="90"/>
    </xf>
    <xf numFmtId="165" fontId="109" fillId="0" borderId="18" xfId="0" applyNumberFormat="1" applyFont="1" applyBorder="1" applyAlignment="1">
      <alignment horizontal="center" vertical="center"/>
    </xf>
    <xf numFmtId="165" fontId="109" fillId="0" borderId="46" xfId="0" applyNumberFormat="1" applyFont="1" applyBorder="1" applyAlignment="1">
      <alignment horizontal="center" vertical="center"/>
    </xf>
    <xf numFmtId="165" fontId="109" fillId="0" borderId="19" xfId="0" applyNumberFormat="1" applyFont="1" applyBorder="1" applyAlignment="1">
      <alignment horizontal="center" vertical="center"/>
    </xf>
    <xf numFmtId="0" fontId="102" fillId="0" borderId="0" xfId="0" applyFont="1" applyAlignment="1">
      <alignment horizontal="left" vertical="center"/>
    </xf>
    <xf numFmtId="0" fontId="98" fillId="0" borderId="0" xfId="0" applyFont="1"/>
    <xf numFmtId="0" fontId="109" fillId="0" borderId="18" xfId="0" applyFont="1" applyBorder="1" applyAlignment="1">
      <alignment horizontal="left" vertical="center"/>
    </xf>
    <xf numFmtId="0" fontId="109" fillId="0" borderId="46" xfId="0" applyFont="1" applyBorder="1" applyAlignment="1">
      <alignment horizontal="left" vertical="center"/>
    </xf>
    <xf numFmtId="0" fontId="109" fillId="0" borderId="19" xfId="0" applyFont="1" applyBorder="1" applyAlignment="1">
      <alignment horizontal="left" vertical="center"/>
    </xf>
    <xf numFmtId="0" fontId="25" fillId="61" borderId="11" xfId="0" quotePrefix="1" applyFont="1" applyFill="1" applyBorder="1" applyAlignment="1">
      <alignment horizontal="left" vertical="top" wrapText="1"/>
    </xf>
    <xf numFmtId="0" fontId="25" fillId="61" borderId="11" xfId="0" applyFont="1" applyFill="1" applyBorder="1" applyAlignment="1">
      <alignment horizontal="left" vertical="top"/>
    </xf>
    <xf numFmtId="0" fontId="19" fillId="61" borderId="11" xfId="0" applyFont="1" applyFill="1" applyBorder="1" applyAlignment="1">
      <alignment horizontal="left" vertical="top"/>
    </xf>
    <xf numFmtId="165" fontId="19" fillId="0" borderId="0" xfId="0" applyNumberFormat="1" applyFont="1" applyAlignment="1">
      <alignment horizontal="left" vertical="top" wrapText="1"/>
    </xf>
    <xf numFmtId="0" fontId="0" fillId="0" borderId="0" xfId="0"/>
    <xf numFmtId="0" fontId="19" fillId="0" borderId="20" xfId="0" applyFont="1" applyBorder="1" applyAlignment="1">
      <alignment horizontal="center" vertical="center" wrapText="1"/>
    </xf>
    <xf numFmtId="0" fontId="19" fillId="0" borderId="33" xfId="0" applyFont="1" applyBorder="1" applyAlignment="1">
      <alignment horizontal="center" vertical="center" wrapText="1"/>
    </xf>
    <xf numFmtId="0" fontId="95" fillId="72" borderId="11" xfId="0" applyFont="1" applyFill="1" applyBorder="1" applyAlignment="1">
      <alignment horizontal="left" vertical="top" wrapText="1"/>
    </xf>
    <xf numFmtId="0" fontId="0" fillId="72" borderId="11" xfId="0" applyFill="1" applyBorder="1" applyAlignment="1">
      <alignment horizontal="left" vertical="top"/>
    </xf>
    <xf numFmtId="0" fontId="19" fillId="61" borderId="0" xfId="0" applyFont="1" applyFill="1" applyAlignment="1">
      <alignment horizontal="left" vertical="top"/>
    </xf>
    <xf numFmtId="0" fontId="187" fillId="0" borderId="11" xfId="0" applyFont="1" applyBorder="1" applyAlignment="1">
      <alignment horizontal="left" vertical="top" wrapText="1"/>
    </xf>
    <xf numFmtId="0" fontId="184" fillId="0" borderId="11" xfId="0" applyFont="1" applyBorder="1" applyAlignment="1">
      <alignment horizontal="left" vertical="top"/>
    </xf>
    <xf numFmtId="0" fontId="121" fillId="0" borderId="11" xfId="0" applyFont="1" applyBorder="1" applyAlignment="1">
      <alignment horizontal="left" vertical="top" wrapText="1"/>
    </xf>
    <xf numFmtId="0" fontId="95" fillId="82" borderId="11" xfId="0" applyFont="1" applyFill="1" applyBorder="1" applyAlignment="1">
      <alignment horizontal="left" vertical="top" wrapText="1"/>
    </xf>
    <xf numFmtId="0" fontId="0" fillId="82" borderId="11" xfId="0" applyFill="1" applyBorder="1" applyAlignment="1">
      <alignment horizontal="left" vertical="top"/>
    </xf>
    <xf numFmtId="0" fontId="95" fillId="69" borderId="11" xfId="0" applyFont="1" applyFill="1" applyBorder="1" applyAlignment="1">
      <alignment horizontal="left" vertical="top" wrapText="1"/>
    </xf>
    <xf numFmtId="0" fontId="89" fillId="0" borderId="0" xfId="0" applyFont="1" applyAlignment="1">
      <alignment horizontal="left" vertical="top" wrapText="1"/>
    </xf>
    <xf numFmtId="0" fontId="22" fillId="0" borderId="17"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4" fillId="0" borderId="18" xfId="0" applyFont="1" applyBorder="1" applyAlignment="1">
      <alignment vertical="top" wrapText="1"/>
    </xf>
    <xf numFmtId="0" fontId="4" fillId="0" borderId="19" xfId="0" applyFont="1" applyBorder="1" applyAlignment="1">
      <alignment vertical="top" wrapText="1"/>
    </xf>
    <xf numFmtId="0" fontId="89" fillId="0" borderId="18" xfId="0" applyFont="1" applyBorder="1" applyAlignment="1">
      <alignment horizontal="left" vertical="top" wrapText="1"/>
    </xf>
    <xf numFmtId="0" fontId="89" fillId="0" borderId="19" xfId="0" applyFont="1" applyBorder="1" applyAlignment="1">
      <alignment horizontal="left" vertical="top" wrapText="1"/>
    </xf>
    <xf numFmtId="0" fontId="95" fillId="61" borderId="46" xfId="0" applyFont="1" applyFill="1" applyBorder="1" applyAlignment="1">
      <alignment horizontal="left" vertical="center"/>
    </xf>
    <xf numFmtId="165" fontId="95" fillId="61" borderId="18" xfId="0" quotePrefix="1" applyNumberFormat="1" applyFont="1" applyFill="1" applyBorder="1" applyAlignment="1">
      <alignment horizontal="center" vertical="center"/>
    </xf>
    <xf numFmtId="165" fontId="95" fillId="61" borderId="18" xfId="0" applyNumberFormat="1" applyFont="1" applyFill="1" applyBorder="1" applyAlignment="1">
      <alignment horizontal="center" vertical="center"/>
    </xf>
    <xf numFmtId="165" fontId="95" fillId="61" borderId="46" xfId="0" applyNumberFormat="1" applyFont="1" applyFill="1" applyBorder="1" applyAlignment="1">
      <alignment horizontal="center" vertical="center"/>
    </xf>
    <xf numFmtId="165" fontId="95" fillId="61" borderId="19" xfId="0" applyNumberFormat="1" applyFont="1" applyFill="1" applyBorder="1" applyAlignment="1">
      <alignment horizontal="center" vertical="center"/>
    </xf>
    <xf numFmtId="0" fontId="18" fillId="77" borderId="17" xfId="0" applyFont="1" applyFill="1" applyBorder="1" applyAlignment="1">
      <alignment horizontal="left" vertical="top"/>
    </xf>
    <xf numFmtId="0" fontId="18" fillId="77" borderId="29" xfId="0" applyFont="1" applyFill="1" applyBorder="1" applyAlignment="1">
      <alignment horizontal="left" vertical="top"/>
    </xf>
    <xf numFmtId="0" fontId="18" fillId="77" borderId="30" xfId="0" applyFont="1" applyFill="1" applyBorder="1" applyAlignment="1">
      <alignment horizontal="left" vertical="top"/>
    </xf>
    <xf numFmtId="0" fontId="18" fillId="77" borderId="29" xfId="0" applyFont="1" applyFill="1" applyBorder="1" applyAlignment="1">
      <alignment horizontal="left" vertical="top" wrapText="1"/>
    </xf>
    <xf numFmtId="0" fontId="18" fillId="77" borderId="30" xfId="0" applyFont="1" applyFill="1" applyBorder="1" applyAlignment="1">
      <alignment horizontal="left" vertical="top" wrapText="1"/>
    </xf>
    <xf numFmtId="0" fontId="95" fillId="77" borderId="11" xfId="0" applyFont="1" applyFill="1" applyBorder="1" applyAlignment="1">
      <alignment horizontal="left" vertical="top"/>
    </xf>
    <xf numFmtId="164" fontId="95" fillId="61" borderId="11" xfId="0" applyNumberFormat="1" applyFont="1" applyFill="1" applyBorder="1" applyAlignment="1">
      <alignment horizontal="center" vertical="center"/>
    </xf>
    <xf numFmtId="0" fontId="95" fillId="61" borderId="11" xfId="0" applyFont="1" applyFill="1" applyBorder="1" applyAlignment="1">
      <alignment horizontal="center" vertical="center"/>
    </xf>
    <xf numFmtId="165" fontId="0" fillId="0" borderId="20" xfId="0" applyNumberFormat="1" applyBorder="1" applyAlignment="1">
      <alignment horizontal="right"/>
    </xf>
    <xf numFmtId="165" fontId="0" fillId="0" borderId="22" xfId="0" applyNumberFormat="1" applyBorder="1" applyAlignment="1">
      <alignment horizontal="right"/>
    </xf>
    <xf numFmtId="165" fontId="0" fillId="0" borderId="31" xfId="0" applyNumberFormat="1" applyBorder="1" applyAlignment="1">
      <alignment horizontal="right"/>
    </xf>
    <xf numFmtId="0" fontId="120" fillId="0" borderId="0" xfId="0" applyFont="1" applyAlignment="1">
      <alignment horizontal="left" vertical="center"/>
    </xf>
    <xf numFmtId="165" fontId="95" fillId="61" borderId="20" xfId="0" applyNumberFormat="1" applyFont="1" applyFill="1" applyBorder="1" applyAlignment="1">
      <alignment horizontal="center" vertical="center"/>
    </xf>
    <xf numFmtId="165" fontId="95" fillId="61" borderId="22" xfId="0" applyNumberFormat="1" applyFont="1" applyFill="1" applyBorder="1" applyAlignment="1">
      <alignment horizontal="center" vertical="center"/>
    </xf>
    <xf numFmtId="165" fontId="95" fillId="61" borderId="31" xfId="0" applyNumberFormat="1" applyFont="1" applyFill="1" applyBorder="1" applyAlignment="1">
      <alignment horizontal="center" vertical="center"/>
    </xf>
    <xf numFmtId="165" fontId="95" fillId="61" borderId="10" xfId="0" applyNumberFormat="1" applyFont="1" applyFill="1" applyBorder="1" applyAlignment="1">
      <alignment horizontal="center" vertical="center"/>
    </xf>
    <xf numFmtId="165" fontId="95" fillId="61" borderId="0" xfId="0" applyNumberFormat="1" applyFont="1" applyFill="1" applyAlignment="1">
      <alignment horizontal="center" vertical="center"/>
    </xf>
    <xf numFmtId="165" fontId="95" fillId="61" borderId="32" xfId="0" applyNumberFormat="1" applyFont="1" applyFill="1" applyBorder="1" applyAlignment="1">
      <alignment horizontal="center" vertical="center"/>
    </xf>
    <xf numFmtId="165" fontId="95" fillId="61" borderId="33" xfId="0" applyNumberFormat="1" applyFont="1" applyFill="1" applyBorder="1" applyAlignment="1">
      <alignment horizontal="center" vertical="center"/>
    </xf>
    <xf numFmtId="165" fontId="95" fillId="61" borderId="21" xfId="0" applyNumberFormat="1" applyFont="1" applyFill="1" applyBorder="1" applyAlignment="1">
      <alignment horizontal="center" vertical="center"/>
    </xf>
    <xf numFmtId="165" fontId="95" fillId="61" borderId="55" xfId="0" applyNumberFormat="1" applyFont="1" applyFill="1" applyBorder="1" applyAlignment="1">
      <alignment horizontal="center" vertical="center"/>
    </xf>
    <xf numFmtId="0" fontId="95" fillId="0" borderId="20" xfId="0" applyFont="1" applyBorder="1" applyAlignment="1">
      <alignment horizontal="left" vertical="center"/>
    </xf>
    <xf numFmtId="0" fontId="95" fillId="0" borderId="22" xfId="0" applyFont="1" applyBorder="1" applyAlignment="1">
      <alignment horizontal="left" vertical="center"/>
    </xf>
    <xf numFmtId="0" fontId="95" fillId="0" borderId="31" xfId="0" applyFont="1" applyBorder="1" applyAlignment="1">
      <alignment horizontal="left" vertical="center"/>
    </xf>
    <xf numFmtId="0" fontId="95" fillId="0" borderId="10" xfId="0" applyFont="1" applyBorder="1" applyAlignment="1">
      <alignment horizontal="left" vertical="center"/>
    </xf>
    <xf numFmtId="0" fontId="95" fillId="0" borderId="0" xfId="0" applyFont="1" applyAlignment="1">
      <alignment horizontal="left" vertical="center"/>
    </xf>
    <xf numFmtId="0" fontId="95" fillId="0" borderId="32" xfId="0" applyFont="1" applyBorder="1" applyAlignment="1">
      <alignment horizontal="left" vertical="center"/>
    </xf>
    <xf numFmtId="0" fontId="95" fillId="0" borderId="33" xfId="0" applyFont="1" applyBorder="1" applyAlignment="1">
      <alignment horizontal="left" vertical="center"/>
    </xf>
    <xf numFmtId="0" fontId="95" fillId="0" borderId="21" xfId="0" applyFont="1" applyBorder="1" applyAlignment="1">
      <alignment horizontal="left" vertical="center"/>
    </xf>
    <xf numFmtId="0" fontId="95" fillId="0" borderId="55" xfId="0" applyFont="1" applyBorder="1" applyAlignment="1">
      <alignment horizontal="left" vertical="center"/>
    </xf>
    <xf numFmtId="0" fontId="0" fillId="0" borderId="20" xfId="0" applyBorder="1" applyAlignment="1">
      <alignment horizontal="right"/>
    </xf>
    <xf numFmtId="0" fontId="0" fillId="0" borderId="22" xfId="0" applyBorder="1" applyAlignment="1">
      <alignment horizontal="right"/>
    </xf>
    <xf numFmtId="0" fontId="0" fillId="0" borderId="31" xfId="0" applyBorder="1" applyAlignment="1">
      <alignment horizontal="right"/>
    </xf>
    <xf numFmtId="49" fontId="0" fillId="0" borderId="20" xfId="0" applyNumberFormat="1" applyBorder="1" applyAlignment="1">
      <alignment horizontal="right"/>
    </xf>
    <xf numFmtId="49" fontId="0" fillId="0" borderId="22" xfId="0" applyNumberFormat="1" applyBorder="1" applyAlignment="1">
      <alignment horizontal="right"/>
    </xf>
    <xf numFmtId="49" fontId="0" fillId="0" borderId="31" xfId="0" applyNumberFormat="1" applyBorder="1" applyAlignment="1">
      <alignment horizontal="right"/>
    </xf>
    <xf numFmtId="0" fontId="95" fillId="78" borderId="11" xfId="0" applyFont="1" applyFill="1" applyBorder="1" applyAlignment="1">
      <alignment horizontal="left" vertical="top" wrapText="1"/>
    </xf>
    <xf numFmtId="0" fontId="95" fillId="78" borderId="11" xfId="0" applyFont="1" applyFill="1" applyBorder="1" applyAlignment="1">
      <alignment horizontal="left" vertical="top"/>
    </xf>
    <xf numFmtId="0" fontId="119"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100" fillId="0" borderId="29" xfId="0" applyFont="1" applyBorder="1" applyAlignment="1">
      <alignment horizontal="left" vertical="top"/>
    </xf>
    <xf numFmtId="0" fontId="100" fillId="0" borderId="30" xfId="0" applyFont="1" applyBorder="1" applyAlignment="1">
      <alignment horizontal="left" vertical="top"/>
    </xf>
    <xf numFmtId="0" fontId="19" fillId="0" borderId="30" xfId="0" applyFont="1" applyBorder="1" applyAlignment="1">
      <alignment horizontal="left" vertical="top" wrapText="1"/>
    </xf>
    <xf numFmtId="0" fontId="92" fillId="0" borderId="17" xfId="0" quotePrefix="1" applyFont="1" applyBorder="1" applyAlignment="1">
      <alignment horizontal="left" vertical="top" wrapText="1"/>
    </xf>
    <xf numFmtId="0" fontId="92" fillId="0" borderId="29" xfId="0" quotePrefix="1" applyFont="1" applyBorder="1" applyAlignment="1">
      <alignment horizontal="left" vertical="top" wrapText="1"/>
    </xf>
    <xf numFmtId="0" fontId="92" fillId="0" borderId="30" xfId="0" quotePrefix="1" applyFont="1" applyBorder="1" applyAlignment="1">
      <alignment horizontal="left" vertical="top" wrapText="1"/>
    </xf>
    <xf numFmtId="0" fontId="19" fillId="0" borderId="17" xfId="0" applyFont="1" applyBorder="1" applyAlignment="1">
      <alignment vertical="top"/>
    </xf>
    <xf numFmtId="0" fontId="19" fillId="0" borderId="29" xfId="0" applyFont="1" applyBorder="1" applyAlignment="1">
      <alignment vertical="top"/>
    </xf>
    <xf numFmtId="0" fontId="19" fillId="0" borderId="30" xfId="0" applyFont="1" applyBorder="1" applyAlignment="1">
      <alignment vertical="top"/>
    </xf>
    <xf numFmtId="0" fontId="19" fillId="0" borderId="29"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9" fillId="77" borderId="17" xfId="0" applyFont="1" applyFill="1" applyBorder="1" applyAlignment="1">
      <alignment horizontal="left" vertical="top" wrapText="1"/>
    </xf>
    <xf numFmtId="0" fontId="19" fillId="77" borderId="29" xfId="0" applyFont="1" applyFill="1" applyBorder="1" applyAlignment="1">
      <alignment horizontal="left" vertical="top" wrapText="1"/>
    </xf>
    <xf numFmtId="0" fontId="19" fillId="77" borderId="29" xfId="0" applyFont="1" applyFill="1" applyBorder="1" applyAlignment="1">
      <alignment horizontal="left" vertical="top"/>
    </xf>
    <xf numFmtId="0" fontId="19" fillId="77" borderId="30" xfId="0" applyFont="1" applyFill="1" applyBorder="1" applyAlignment="1">
      <alignment horizontal="left" vertical="top"/>
    </xf>
    <xf numFmtId="164" fontId="95" fillId="83" borderId="11" xfId="0" applyNumberFormat="1" applyFont="1" applyFill="1" applyBorder="1" applyAlignment="1">
      <alignment horizontal="center" vertical="center"/>
    </xf>
    <xf numFmtId="0" fontId="95" fillId="0" borderId="17" xfId="0" applyFont="1" applyBorder="1" applyAlignment="1">
      <alignment horizontal="center" vertical="center"/>
    </xf>
    <xf numFmtId="0" fontId="95" fillId="0" borderId="29" xfId="0" applyFont="1" applyBorder="1" applyAlignment="1">
      <alignment horizontal="center" vertical="center"/>
    </xf>
    <xf numFmtId="0" fontId="95" fillId="78" borderId="17" xfId="0" applyFont="1" applyFill="1" applyBorder="1" applyAlignment="1">
      <alignment horizontal="left" vertical="center" wrapText="1"/>
    </xf>
    <xf numFmtId="0" fontId="95" fillId="77" borderId="11" xfId="0" applyFont="1" applyFill="1" applyBorder="1" applyAlignment="1">
      <alignment horizontal="left" vertical="center"/>
    </xf>
    <xf numFmtId="0" fontId="95" fillId="83" borderId="17" xfId="0" applyFont="1" applyFill="1" applyBorder="1" applyAlignment="1">
      <alignment horizontal="center" vertical="center"/>
    </xf>
    <xf numFmtId="0" fontId="95" fillId="83" borderId="29" xfId="0" applyFont="1" applyFill="1" applyBorder="1" applyAlignment="1">
      <alignment horizontal="center" vertical="center"/>
    </xf>
    <xf numFmtId="0" fontId="95" fillId="83" borderId="30" xfId="0" applyFont="1" applyFill="1" applyBorder="1" applyAlignment="1">
      <alignment horizontal="center" vertical="center"/>
    </xf>
    <xf numFmtId="0" fontId="95" fillId="83" borderId="17" xfId="0" quotePrefix="1" applyFont="1" applyFill="1" applyBorder="1" applyAlignment="1">
      <alignment vertical="center"/>
    </xf>
    <xf numFmtId="0" fontId="95" fillId="83" borderId="29" xfId="0" quotePrefix="1" applyFont="1" applyFill="1" applyBorder="1" applyAlignment="1">
      <alignment vertical="center"/>
    </xf>
    <xf numFmtId="0" fontId="95" fillId="83" borderId="30" xfId="0" quotePrefix="1" applyFont="1" applyFill="1" applyBorder="1" applyAlignment="1">
      <alignment vertical="center"/>
    </xf>
    <xf numFmtId="0" fontId="95" fillId="83" borderId="17" xfId="0" applyFont="1" applyFill="1" applyBorder="1" applyAlignment="1">
      <alignment horizontal="left" vertical="center"/>
    </xf>
    <xf numFmtId="0" fontId="95" fillId="83" borderId="29" xfId="0" applyFont="1" applyFill="1" applyBorder="1" applyAlignment="1">
      <alignment horizontal="left" vertical="center"/>
    </xf>
    <xf numFmtId="0" fontId="95" fillId="83" borderId="30" xfId="0" applyFont="1" applyFill="1" applyBorder="1" applyAlignment="1">
      <alignment horizontal="left" vertical="center"/>
    </xf>
    <xf numFmtId="9" fontId="95" fillId="83" borderId="11" xfId="0" applyNumberFormat="1" applyFont="1" applyFill="1" applyBorder="1" applyAlignment="1">
      <alignment horizontal="center" vertical="center"/>
    </xf>
    <xf numFmtId="0" fontId="95" fillId="83" borderId="11" xfId="0" applyFont="1" applyFill="1" applyBorder="1" applyAlignment="1">
      <alignment horizontal="center" vertical="center"/>
    </xf>
    <xf numFmtId="0" fontId="95" fillId="83" borderId="11" xfId="0" quotePrefix="1" applyFont="1" applyFill="1" applyBorder="1" applyAlignment="1">
      <alignment horizontal="left" vertical="center"/>
    </xf>
    <xf numFmtId="0" fontId="0" fillId="0" borderId="0" xfId="0" applyAlignment="1">
      <alignment horizontal="center" vertical="center" textRotation="90"/>
    </xf>
    <xf numFmtId="0" fontId="93" fillId="0" borderId="0" xfId="0" applyFont="1" applyAlignment="1">
      <alignment horizontal="left" vertical="top"/>
    </xf>
    <xf numFmtId="0" fontId="0" fillId="0" borderId="0" xfId="0" applyAlignment="1">
      <alignment horizontal="center" vertical="top"/>
    </xf>
    <xf numFmtId="0" fontId="73" fillId="0" borderId="0" xfId="0" applyFont="1" applyAlignment="1">
      <alignment horizontal="center" vertical="top"/>
    </xf>
    <xf numFmtId="0" fontId="98" fillId="0" borderId="0" xfId="0" applyFont="1" applyAlignment="1" applyProtection="1">
      <alignment horizontal="left"/>
      <protection locked="0"/>
    </xf>
    <xf numFmtId="0" fontId="98" fillId="0" borderId="0" xfId="0" applyFont="1" applyAlignment="1">
      <alignment horizontal="left"/>
    </xf>
    <xf numFmtId="0" fontId="120" fillId="0" borderId="0" xfId="0" applyFont="1" applyAlignment="1">
      <alignment horizontal="center" vertical="center"/>
    </xf>
    <xf numFmtId="0" fontId="109" fillId="0" borderId="11" xfId="0" applyFont="1" applyBorder="1" applyAlignment="1">
      <alignment horizontal="center" vertical="center"/>
    </xf>
    <xf numFmtId="0" fontId="19" fillId="0" borderId="11" xfId="0" applyFont="1" applyBorder="1" applyAlignment="1">
      <alignment horizontal="center" vertical="center" wrapText="1"/>
    </xf>
    <xf numFmtId="16" fontId="95" fillId="71" borderId="17" xfId="0" applyNumberFormat="1" applyFont="1" applyFill="1" applyBorder="1" applyAlignment="1">
      <alignment horizontal="left" vertical="top" wrapText="1"/>
    </xf>
    <xf numFmtId="0" fontId="0" fillId="0" borderId="30" xfId="0" applyBorder="1" applyAlignment="1">
      <alignment horizontal="left" vertical="top" wrapText="1"/>
    </xf>
    <xf numFmtId="0" fontId="95" fillId="71" borderId="17" xfId="0" applyFont="1" applyFill="1" applyBorder="1" applyAlignment="1">
      <alignment horizontal="left" vertical="top" wrapText="1"/>
    </xf>
    <xf numFmtId="0" fontId="119" fillId="0" borderId="17" xfId="0" applyFont="1" applyBorder="1" applyAlignment="1">
      <alignment horizontal="left" vertical="top"/>
    </xf>
    <xf numFmtId="0" fontId="95" fillId="72" borderId="17" xfId="0" applyFont="1" applyFill="1" applyBorder="1" applyAlignment="1">
      <alignment horizontal="left" vertical="top" wrapText="1"/>
    </xf>
    <xf numFmtId="0" fontId="0" fillId="0" borderId="0" xfId="0" applyAlignment="1" applyProtection="1">
      <alignment wrapText="1"/>
      <protection locked="0"/>
    </xf>
    <xf numFmtId="0" fontId="19" fillId="78" borderId="17" xfId="0" applyFont="1" applyFill="1" applyBorder="1" applyAlignment="1">
      <alignment horizontal="left" vertical="top" wrapText="1"/>
    </xf>
    <xf numFmtId="0" fontId="19" fillId="78" borderId="29" xfId="0" applyFont="1" applyFill="1" applyBorder="1" applyAlignment="1">
      <alignment horizontal="left" vertical="top"/>
    </xf>
    <xf numFmtId="0" fontId="19" fillId="78" borderId="30" xfId="0" applyFont="1" applyFill="1" applyBorder="1" applyAlignment="1">
      <alignment horizontal="left" vertical="top"/>
    </xf>
    <xf numFmtId="0" fontId="95" fillId="78" borderId="17" xfId="0" applyFont="1" applyFill="1" applyBorder="1" applyAlignment="1">
      <alignment horizontal="left" vertical="top" wrapText="1"/>
    </xf>
    <xf numFmtId="0" fontId="95" fillId="78" borderId="29" xfId="0" applyFont="1" applyFill="1" applyBorder="1" applyAlignment="1">
      <alignment horizontal="left" vertical="top"/>
    </xf>
    <xf numFmtId="0" fontId="95" fillId="78" borderId="30" xfId="0" applyFont="1" applyFill="1" applyBorder="1" applyAlignment="1">
      <alignment horizontal="left" vertical="top"/>
    </xf>
    <xf numFmtId="0" fontId="95" fillId="77" borderId="17" xfId="0" applyFont="1" applyFill="1" applyBorder="1" applyAlignment="1">
      <alignment horizontal="left" vertical="top"/>
    </xf>
    <xf numFmtId="0" fontId="95" fillId="77" borderId="29" xfId="0" applyFont="1" applyFill="1" applyBorder="1" applyAlignment="1">
      <alignment horizontal="left" vertical="top"/>
    </xf>
    <xf numFmtId="0" fontId="95" fillId="77" borderId="30" xfId="0" applyFont="1" applyFill="1" applyBorder="1" applyAlignment="1">
      <alignment horizontal="left" vertical="top"/>
    </xf>
    <xf numFmtId="164" fontId="95" fillId="83" borderId="29" xfId="0" applyNumberFormat="1" applyFont="1" applyFill="1" applyBorder="1" applyAlignment="1">
      <alignment horizontal="center" vertical="center"/>
    </xf>
    <xf numFmtId="164" fontId="95" fillId="83" borderId="30" xfId="0" applyNumberFormat="1" applyFont="1" applyFill="1" applyBorder="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right"/>
    </xf>
    <xf numFmtId="0" fontId="108" fillId="0" borderId="0" xfId="0" applyFont="1" applyAlignment="1" applyProtection="1">
      <alignment horizontal="left"/>
      <protection locked="0"/>
    </xf>
    <xf numFmtId="0" fontId="89" fillId="0" borderId="11" xfId="0" applyFont="1" applyBorder="1" applyAlignment="1">
      <alignment horizontal="left" vertical="center" wrapText="1"/>
    </xf>
    <xf numFmtId="0" fontId="89" fillId="0" borderId="11" xfId="0" applyFont="1" applyBorder="1" applyAlignment="1">
      <alignment horizontal="left" vertical="center"/>
    </xf>
    <xf numFmtId="0" fontId="92" fillId="63" borderId="137" xfId="0" applyFont="1" applyFill="1" applyBorder="1" applyAlignment="1">
      <alignment horizontal="center" vertical="center" wrapText="1"/>
    </xf>
    <xf numFmtId="0" fontId="92" fillId="63" borderId="140" xfId="0" applyFont="1" applyFill="1" applyBorder="1" applyAlignment="1">
      <alignment horizontal="center" vertical="center"/>
    </xf>
    <xf numFmtId="0" fontId="92" fillId="63" borderId="38" xfId="0" applyFont="1" applyFill="1" applyBorder="1" applyAlignment="1">
      <alignment horizontal="center" vertical="center"/>
    </xf>
    <xf numFmtId="0" fontId="104" fillId="0" borderId="0" xfId="147" applyFont="1" applyAlignment="1" applyProtection="1">
      <alignment horizontal="left" wrapText="1" indent="30"/>
    </xf>
    <xf numFmtId="0" fontId="33" fillId="0" borderId="0" xfId="0" applyFont="1" applyAlignment="1">
      <alignment horizontal="left" wrapText="1"/>
    </xf>
    <xf numFmtId="0" fontId="109" fillId="0" borderId="11" xfId="0" applyFont="1" applyBorder="1" applyAlignment="1">
      <alignment horizontal="center" vertical="center" wrapText="1"/>
    </xf>
    <xf numFmtId="0" fontId="109" fillId="65" borderId="11" xfId="0" applyFont="1" applyFill="1" applyBorder="1" applyAlignment="1">
      <alignment horizontal="left" vertical="center" wrapText="1"/>
    </xf>
    <xf numFmtId="0" fontId="109" fillId="65" borderId="11" xfId="0" applyFont="1" applyFill="1" applyBorder="1" applyAlignment="1">
      <alignment horizontal="left" vertical="center"/>
    </xf>
    <xf numFmtId="0" fontId="109" fillId="0" borderId="11" xfId="0" applyFont="1" applyBorder="1" applyAlignment="1">
      <alignment horizontal="left" vertical="center" wrapText="1"/>
    </xf>
    <xf numFmtId="0" fontId="109" fillId="0" borderId="11" xfId="0" applyFont="1" applyBorder="1" applyAlignment="1">
      <alignment horizontal="left" vertical="center"/>
    </xf>
    <xf numFmtId="0" fontId="4" fillId="0" borderId="113" xfId="0" applyFont="1" applyBorder="1" applyAlignment="1">
      <alignment horizontal="left" vertical="top" wrapText="1"/>
    </xf>
    <xf numFmtId="0" fontId="4" fillId="0" borderId="114" xfId="0" applyFont="1" applyBorder="1" applyAlignment="1">
      <alignment horizontal="left" vertical="top" wrapText="1"/>
    </xf>
    <xf numFmtId="0" fontId="4" fillId="0" borderId="115" xfId="0" applyFont="1" applyBorder="1" applyAlignment="1">
      <alignment horizontal="left" vertical="top" wrapText="1"/>
    </xf>
    <xf numFmtId="0" fontId="4" fillId="0" borderId="116" xfId="0" applyFont="1" applyBorder="1" applyAlignment="1">
      <alignment horizontal="left" vertical="top" wrapText="1"/>
    </xf>
    <xf numFmtId="0" fontId="4" fillId="0" borderId="11" xfId="0" applyFont="1" applyBorder="1" applyAlignment="1">
      <alignment horizontal="left" vertical="top" wrapText="1"/>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36" xfId="0" applyFont="1" applyBorder="1" applyAlignment="1">
      <alignment horizontal="left" vertical="top" wrapText="1"/>
    </xf>
    <xf numFmtId="0" fontId="4" fillId="0" borderId="119" xfId="0" applyFont="1" applyBorder="1" applyAlignment="1">
      <alignment horizontal="left" vertical="top" wrapText="1"/>
    </xf>
    <xf numFmtId="0" fontId="109" fillId="0" borderId="0" xfId="0" applyFont="1" applyAlignment="1">
      <alignment horizontal="left" vertical="center" wrapText="1"/>
    </xf>
    <xf numFmtId="0" fontId="109" fillId="64" borderId="11" xfId="0" applyFont="1" applyFill="1" applyBorder="1" applyAlignment="1">
      <alignment horizontal="center" vertical="center" wrapText="1"/>
    </xf>
    <xf numFmtId="0" fontId="33" fillId="0" borderId="0" xfId="0" applyFont="1" applyAlignment="1">
      <alignment horizontal="left"/>
    </xf>
    <xf numFmtId="0" fontId="25" fillId="0" borderId="0" xfId="0" applyFont="1" applyAlignment="1">
      <alignment horizontal="left" wrapText="1"/>
    </xf>
    <xf numFmtId="0" fontId="25" fillId="0" borderId="0" xfId="0" applyFont="1" applyAlignment="1">
      <alignment horizontal="left"/>
    </xf>
    <xf numFmtId="0" fontId="12" fillId="0" borderId="0" xfId="0" applyFont="1" applyAlignment="1">
      <alignment horizontal="left" vertical="center" wrapText="1"/>
    </xf>
    <xf numFmtId="0" fontId="12" fillId="0" borderId="0" xfId="0" applyFont="1" applyAlignment="1">
      <alignment horizontal="left" vertical="center"/>
    </xf>
    <xf numFmtId="0" fontId="138" fillId="67" borderId="11" xfId="0" applyFont="1" applyFill="1" applyBorder="1" applyAlignment="1">
      <alignment horizontal="center" vertical="center" wrapText="1"/>
    </xf>
    <xf numFmtId="0" fontId="138" fillId="0" borderId="11" xfId="0" applyFont="1" applyBorder="1" applyAlignment="1">
      <alignment horizontal="center" vertical="center" wrapText="1"/>
    </xf>
    <xf numFmtId="0" fontId="42" fillId="67" borderId="11" xfId="0" applyFont="1" applyFill="1" applyBorder="1" applyAlignment="1">
      <alignment horizontal="center" vertical="center" wrapText="1"/>
    </xf>
    <xf numFmtId="0" fontId="109" fillId="67" borderId="11" xfId="0" applyFont="1" applyFill="1" applyBorder="1" applyAlignment="1">
      <alignment horizontal="center" vertical="center" wrapText="1"/>
    </xf>
    <xf numFmtId="0" fontId="138" fillId="0" borderId="0" xfId="0" applyFont="1" applyAlignment="1">
      <alignment horizontal="center"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09" fillId="0" borderId="0" xfId="0" applyFont="1" applyAlignment="1">
      <alignment horizontal="center" vertical="center" wrapText="1"/>
    </xf>
    <xf numFmtId="0" fontId="25" fillId="0" borderId="137" xfId="0" applyFont="1" applyBorder="1" applyAlignment="1">
      <alignment horizontal="center" vertical="center" wrapText="1"/>
    </xf>
    <xf numFmtId="0" fontId="25" fillId="0" borderId="140" xfId="0" applyFont="1" applyBorder="1" applyAlignment="1">
      <alignment horizontal="center" vertical="center" wrapText="1"/>
    </xf>
    <xf numFmtId="0" fontId="25" fillId="0" borderId="38" xfId="0" applyFont="1" applyBorder="1" applyAlignment="1">
      <alignment horizontal="center" vertical="center" wrapText="1"/>
    </xf>
    <xf numFmtId="0" fontId="92" fillId="76" borderId="146" xfId="0" applyFont="1" applyFill="1" applyBorder="1" applyAlignment="1">
      <alignment horizontal="left" vertical="center"/>
    </xf>
    <xf numFmtId="0" fontId="92" fillId="76" borderId="142" xfId="0" applyFont="1" applyFill="1" applyBorder="1" applyAlignment="1">
      <alignment horizontal="left" vertical="center"/>
    </xf>
    <xf numFmtId="0" fontId="92" fillId="76" borderId="117" xfId="0" applyFont="1" applyFill="1" applyBorder="1" applyAlignment="1">
      <alignment horizontal="left" vertical="center"/>
    </xf>
    <xf numFmtId="0" fontId="92" fillId="76" borderId="144" xfId="0" applyFont="1" applyFill="1" applyBorder="1" applyAlignment="1">
      <alignment horizontal="left" vertical="center" wrapText="1"/>
    </xf>
    <xf numFmtId="0" fontId="92" fillId="76" borderId="153" xfId="0" applyFont="1" applyFill="1" applyBorder="1" applyAlignment="1">
      <alignment horizontal="left" vertical="center" wrapText="1"/>
    </xf>
    <xf numFmtId="0" fontId="19" fillId="0" borderId="150" xfId="0" applyFont="1" applyBorder="1" applyAlignment="1">
      <alignment horizontal="left" vertical="center" wrapText="1"/>
    </xf>
    <xf numFmtId="0" fontId="19" fillId="0" borderId="80" xfId="0" applyFont="1" applyBorder="1" applyAlignment="1">
      <alignment horizontal="left" vertical="center" wrapText="1"/>
    </xf>
    <xf numFmtId="0" fontId="5" fillId="0" borderId="37" xfId="0" applyFont="1" applyBorder="1" applyAlignment="1">
      <alignment horizontal="center" vertical="center" wrapText="1"/>
    </xf>
    <xf numFmtId="0" fontId="12" fillId="63" borderId="37" xfId="0" applyFont="1" applyFill="1" applyBorder="1" applyAlignment="1">
      <alignment horizontal="center" vertical="center" wrapText="1"/>
    </xf>
    <xf numFmtId="0" fontId="99" fillId="0" borderId="23" xfId="0" applyFont="1" applyBorder="1" applyAlignment="1">
      <alignment horizontal="center" vertical="center"/>
    </xf>
    <xf numFmtId="0" fontId="99" fillId="0" borderId="25" xfId="0" applyFont="1" applyBorder="1" applyAlignment="1">
      <alignment horizontal="center" vertical="center"/>
    </xf>
    <xf numFmtId="0" fontId="99" fillId="0" borderId="12" xfId="0" applyFont="1" applyBorder="1" applyAlignment="1">
      <alignment horizontal="center" vertical="center"/>
    </xf>
    <xf numFmtId="0" fontId="5" fillId="63" borderId="37" xfId="0" applyFont="1" applyFill="1" applyBorder="1" applyAlignment="1">
      <alignment horizontal="center" vertical="center" wrapText="1"/>
    </xf>
    <xf numFmtId="0" fontId="5" fillId="63" borderId="137" xfId="0" applyFont="1" applyFill="1" applyBorder="1" applyAlignment="1">
      <alignment horizontal="center" vertical="center" wrapText="1"/>
    </xf>
    <xf numFmtId="0" fontId="5" fillId="63" borderId="140" xfId="0" applyFont="1" applyFill="1" applyBorder="1" applyAlignment="1">
      <alignment horizontal="center" vertical="center" wrapText="1"/>
    </xf>
    <xf numFmtId="0" fontId="5" fillId="63" borderId="38" xfId="0" applyFont="1" applyFill="1" applyBorder="1" applyAlignment="1">
      <alignment horizontal="center" vertical="center" wrapText="1"/>
    </xf>
    <xf numFmtId="0" fontId="95" fillId="0" borderId="146" xfId="0" applyFont="1" applyBorder="1" applyAlignment="1">
      <alignment horizontal="left" vertical="top" wrapText="1"/>
    </xf>
    <xf numFmtId="0" fontId="3" fillId="0" borderId="156" xfId="0" applyFont="1" applyBorder="1" applyAlignment="1">
      <alignment horizontal="center" vertical="center" wrapText="1"/>
    </xf>
    <xf numFmtId="0" fontId="3" fillId="0" borderId="155" xfId="0" applyFont="1" applyBorder="1" applyAlignment="1">
      <alignment horizontal="center" vertical="center" wrapText="1"/>
    </xf>
    <xf numFmtId="0" fontId="3" fillId="0" borderId="152" xfId="0" applyFont="1" applyBorder="1" applyAlignment="1">
      <alignment horizontal="center" vertical="center" wrapText="1"/>
    </xf>
    <xf numFmtId="0" fontId="5" fillId="63" borderId="0" xfId="0" applyFont="1" applyFill="1" applyAlignment="1">
      <alignment horizontal="center" vertical="center" wrapText="1"/>
    </xf>
    <xf numFmtId="0" fontId="5" fillId="63" borderId="24" xfId="0" applyFont="1" applyFill="1" applyBorder="1" applyAlignment="1">
      <alignment horizontal="center" vertical="center" wrapText="1"/>
    </xf>
    <xf numFmtId="0" fontId="19" fillId="0" borderId="113" xfId="0" applyFont="1" applyBorder="1" applyAlignment="1">
      <alignment horizontal="left" vertical="top" wrapText="1"/>
    </xf>
    <xf numFmtId="0" fontId="19" fillId="0" borderId="114" xfId="0" applyFont="1" applyBorder="1" applyAlignment="1">
      <alignment horizontal="left" vertical="top" wrapText="1"/>
    </xf>
    <xf numFmtId="0" fontId="108" fillId="0" borderId="137" xfId="0" applyFont="1" applyBorder="1" applyAlignment="1">
      <alignment horizontal="center" vertical="center"/>
    </xf>
    <xf numFmtId="0" fontId="108" fillId="0" borderId="38" xfId="0" applyFont="1" applyBorder="1" applyAlignment="1">
      <alignment horizontal="center" vertical="center"/>
    </xf>
    <xf numFmtId="0" fontId="19" fillId="0" borderId="118" xfId="0" applyFont="1" applyBorder="1" applyAlignment="1">
      <alignment horizontal="left" vertical="top" wrapText="1"/>
    </xf>
    <xf numFmtId="0" fontId="19" fillId="0" borderId="36" xfId="0" applyFont="1" applyBorder="1" applyAlignment="1">
      <alignment horizontal="left" vertical="top" wrapText="1"/>
    </xf>
    <xf numFmtId="0" fontId="39" fillId="63" borderId="37" xfId="0" applyFont="1" applyFill="1" applyBorder="1" applyAlignment="1">
      <alignment horizontal="center" vertical="center" wrapText="1"/>
    </xf>
    <xf numFmtId="0" fontId="95" fillId="0" borderId="160" xfId="0" applyFont="1" applyBorder="1" applyAlignment="1">
      <alignment horizontal="center" vertical="top" wrapText="1"/>
    </xf>
    <xf numFmtId="0" fontId="95" fillId="0" borderId="161" xfId="0" applyFont="1" applyBorder="1" applyAlignment="1">
      <alignment horizontal="center" vertical="top" wrapText="1"/>
    </xf>
    <xf numFmtId="0" fontId="95" fillId="0" borderId="150" xfId="0" applyFont="1" applyBorder="1" applyAlignment="1">
      <alignment horizontal="left" vertical="center" wrapText="1"/>
    </xf>
    <xf numFmtId="0" fontId="95" fillId="0" borderId="151" xfId="0" applyFont="1" applyBorder="1" applyAlignment="1">
      <alignment horizontal="left" vertical="center" wrapText="1"/>
    </xf>
    <xf numFmtId="0" fontId="98" fillId="0" borderId="141" xfId="0" applyFont="1" applyBorder="1" applyAlignment="1">
      <alignment horizontal="center"/>
    </xf>
    <xf numFmtId="0" fontId="98" fillId="0" borderId="0" xfId="0" applyFont="1" applyAlignment="1">
      <alignment horizontal="center"/>
    </xf>
    <xf numFmtId="0" fontId="98" fillId="0" borderId="48" xfId="0" applyFont="1" applyBorder="1" applyAlignment="1">
      <alignment horizontal="center"/>
    </xf>
    <xf numFmtId="0" fontId="98" fillId="0" borderId="32" xfId="0" applyFont="1" applyBorder="1" applyAlignment="1">
      <alignment horizontal="center"/>
    </xf>
    <xf numFmtId="0" fontId="98" fillId="0" borderId="55" xfId="0" applyFont="1" applyBorder="1" applyAlignment="1">
      <alignment horizontal="center"/>
    </xf>
    <xf numFmtId="0" fontId="98" fillId="0" borderId="154" xfId="0" applyFont="1" applyBorder="1" applyAlignment="1">
      <alignment horizontal="center"/>
    </xf>
    <xf numFmtId="0" fontId="98" fillId="0" borderId="148" xfId="0" applyFont="1" applyBorder="1" applyAlignment="1">
      <alignment horizontal="center"/>
    </xf>
    <xf numFmtId="0" fontId="98" fillId="0" borderId="147" xfId="0" applyFont="1" applyBorder="1" applyAlignment="1">
      <alignment horizontal="center"/>
    </xf>
    <xf numFmtId="0" fontId="92" fillId="77" borderId="122" xfId="0" applyFont="1" applyFill="1" applyBorder="1" applyAlignment="1">
      <alignment horizontal="center" vertical="center"/>
    </xf>
    <xf numFmtId="0" fontId="92" fillId="77" borderId="157" xfId="0" applyFont="1" applyFill="1" applyBorder="1" applyAlignment="1">
      <alignment horizontal="center" vertical="center"/>
    </xf>
    <xf numFmtId="0" fontId="92" fillId="77" borderId="44" xfId="0" applyFont="1" applyFill="1" applyBorder="1" applyAlignment="1">
      <alignment horizontal="center" vertical="center"/>
    </xf>
    <xf numFmtId="0" fontId="92" fillId="63" borderId="122" xfId="0" applyFont="1" applyFill="1" applyBorder="1" applyAlignment="1">
      <alignment horizontal="center" vertical="center"/>
    </xf>
    <xf numFmtId="0" fontId="92" fillId="63" borderId="157" xfId="0" applyFont="1" applyFill="1" applyBorder="1" applyAlignment="1">
      <alignment horizontal="center" vertical="center"/>
    </xf>
    <xf numFmtId="0" fontId="92" fillId="63" borderId="44" xfId="0" applyFont="1" applyFill="1" applyBorder="1" applyAlignment="1">
      <alignment horizontal="center" vertical="center"/>
    </xf>
    <xf numFmtId="0" fontId="1"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19" fillId="0" borderId="151" xfId="0" applyFont="1" applyBorder="1" applyAlignment="1">
      <alignment horizontal="left" vertical="center" wrapText="1"/>
    </xf>
    <xf numFmtId="0" fontId="201" fillId="0" borderId="137" xfId="0" applyFont="1" applyBorder="1" applyAlignment="1">
      <alignment horizontal="center" vertical="center"/>
    </xf>
    <xf numFmtId="0" fontId="201" fillId="0" borderId="38" xfId="0" applyFont="1" applyBorder="1" applyAlignment="1">
      <alignment horizontal="center" vertical="center"/>
    </xf>
    <xf numFmtId="0" fontId="92" fillId="76" borderId="145" xfId="0" applyFont="1" applyFill="1" applyBorder="1" applyAlignment="1">
      <alignment horizontal="left" vertical="center" wrapText="1"/>
    </xf>
    <xf numFmtId="0" fontId="92" fillId="0" borderId="144" xfId="0" applyFont="1" applyBorder="1" applyAlignment="1">
      <alignment horizontal="left"/>
    </xf>
    <xf numFmtId="0" fontId="25" fillId="0" borderId="137" xfId="0" applyFont="1" applyBorder="1" applyAlignment="1">
      <alignment horizontal="left" vertical="top"/>
    </xf>
    <xf numFmtId="0" fontId="25" fillId="0" borderId="140" xfId="0" applyFont="1" applyBorder="1" applyAlignment="1">
      <alignment horizontal="left" vertical="top"/>
    </xf>
    <xf numFmtId="0" fontId="25" fillId="0" borderId="38" xfId="0" applyFont="1" applyBorder="1" applyAlignment="1">
      <alignment horizontal="left" vertical="top"/>
    </xf>
    <xf numFmtId="0" fontId="12" fillId="0" borderId="0" xfId="0" quotePrefix="1" applyFont="1" applyAlignment="1">
      <alignment horizontal="left" vertical="center" wrapText="1"/>
    </xf>
    <xf numFmtId="0" fontId="92" fillId="0" borderId="145" xfId="0" applyFont="1" applyBorder="1" applyAlignment="1">
      <alignment horizontal="left"/>
    </xf>
    <xf numFmtId="0" fontId="92"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2" xfId="0" applyFont="1" applyBorder="1" applyAlignment="1">
      <alignment horizontal="center"/>
    </xf>
    <xf numFmtId="0" fontId="121" fillId="0" borderId="112" xfId="0" applyFont="1" applyBorder="1" applyAlignment="1">
      <alignment horizontal="left" vertical="center" wrapText="1"/>
    </xf>
    <xf numFmtId="0" fontId="92" fillId="0" borderId="111" xfId="0" applyFont="1" applyBorder="1" applyAlignment="1">
      <alignment horizontal="left" vertical="top" wrapText="1"/>
    </xf>
    <xf numFmtId="0" fontId="92" fillId="0" borderId="0" xfId="0" applyFont="1" applyAlignment="1">
      <alignment horizontal="left" vertical="top" wrapText="1"/>
    </xf>
    <xf numFmtId="0" fontId="92" fillId="0" borderId="56" xfId="0" applyFont="1" applyBorder="1" applyAlignment="1">
      <alignment horizontal="center" vertical="top"/>
    </xf>
    <xf numFmtId="0" fontId="92" fillId="0" borderId="111" xfId="0" applyFont="1" applyBorder="1" applyAlignment="1">
      <alignment horizontal="center" vertical="top"/>
    </xf>
    <xf numFmtId="0" fontId="92" fillId="0" borderId="51" xfId="0" applyFont="1" applyBorder="1" applyAlignment="1">
      <alignment horizontal="center" vertical="top"/>
    </xf>
    <xf numFmtId="0" fontId="92" fillId="0" borderId="112" xfId="0" applyFont="1" applyBorder="1" applyAlignment="1">
      <alignment horizontal="center" vertical="top"/>
    </xf>
    <xf numFmtId="0" fontId="92" fillId="0" borderId="0" xfId="0" applyFont="1" applyAlignment="1">
      <alignment horizontal="center" vertical="top"/>
    </xf>
    <xf numFmtId="0" fontId="92" fillId="0" borderId="24" xfId="0" applyFont="1" applyBorder="1" applyAlignment="1">
      <alignment horizontal="center" vertical="top"/>
    </xf>
    <xf numFmtId="0" fontId="92" fillId="0" borderId="57" xfId="0" applyFont="1" applyBorder="1" applyAlignment="1">
      <alignment horizontal="center" vertical="top"/>
    </xf>
    <xf numFmtId="0" fontId="92" fillId="0" borderId="175" xfId="0" applyFont="1" applyBorder="1" applyAlignment="1">
      <alignment horizontal="center" vertical="top"/>
    </xf>
    <xf numFmtId="0" fontId="92" fillId="0" borderId="13" xfId="0" applyFont="1" applyBorder="1" applyAlignment="1">
      <alignment horizontal="center" vertical="top"/>
    </xf>
    <xf numFmtId="0" fontId="123" fillId="0" borderId="111" xfId="0" applyFont="1" applyBorder="1" applyAlignment="1">
      <alignment horizontal="left" vertical="top" wrapText="1"/>
    </xf>
    <xf numFmtId="0" fontId="92" fillId="76" borderId="158" xfId="0" applyFont="1" applyFill="1" applyBorder="1" applyAlignment="1">
      <alignment horizontal="left" vertical="center" wrapText="1"/>
    </xf>
    <xf numFmtId="0" fontId="95" fillId="0" borderId="79" xfId="0" applyFont="1" applyBorder="1" applyAlignment="1">
      <alignment horizontal="left" vertical="center" wrapText="1"/>
    </xf>
    <xf numFmtId="0" fontId="95" fillId="0" borderId="80" xfId="0" applyFont="1" applyBorder="1" applyAlignment="1">
      <alignment horizontal="left" vertical="center" wrapText="1"/>
    </xf>
    <xf numFmtId="0" fontId="95" fillId="0" borderId="159" xfId="0" applyFont="1" applyBorder="1" applyAlignment="1">
      <alignment horizontal="left" vertical="center" wrapText="1"/>
    </xf>
    <xf numFmtId="0" fontId="95" fillId="0" borderId="55" xfId="0" applyFont="1" applyBorder="1" applyAlignment="1">
      <alignment horizontal="left" vertical="center" wrapText="1"/>
    </xf>
    <xf numFmtId="0" fontId="108" fillId="0" borderId="56" xfId="0" applyFont="1" applyBorder="1" applyAlignment="1">
      <alignment horizontal="center" vertical="center"/>
    </xf>
    <xf numFmtId="0" fontId="108" fillId="0" borderId="51" xfId="0" applyFont="1" applyBorder="1" applyAlignment="1">
      <alignment horizontal="center" vertical="center"/>
    </xf>
    <xf numFmtId="0" fontId="104" fillId="0" borderId="0" xfId="147" applyFont="1" applyBorder="1" applyAlignment="1" applyProtection="1">
      <alignment horizontal="center" vertical="center" wrapText="1"/>
      <protection locked="0"/>
    </xf>
    <xf numFmtId="0" fontId="92" fillId="0" borderId="137" xfId="0" applyFont="1" applyBorder="1" applyAlignment="1">
      <alignment horizontal="center" vertical="center"/>
    </xf>
    <xf numFmtId="0" fontId="92" fillId="0" borderId="140" xfId="0" applyFont="1" applyBorder="1" applyAlignment="1">
      <alignment horizontal="center" vertical="center"/>
    </xf>
    <xf numFmtId="0" fontId="92" fillId="0" borderId="38" xfId="0" applyFont="1" applyBorder="1" applyAlignment="1">
      <alignment horizontal="center" vertical="center"/>
    </xf>
    <xf numFmtId="0" fontId="5" fillId="77" borderId="38" xfId="0" applyFont="1" applyFill="1" applyBorder="1" applyAlignment="1">
      <alignment horizontal="center" vertical="center" wrapText="1"/>
    </xf>
    <xf numFmtId="0" fontId="5" fillId="77" borderId="37" xfId="0" applyFont="1" applyFill="1" applyBorder="1" applyAlignment="1">
      <alignment horizontal="center" vertical="center" wrapText="1"/>
    </xf>
    <xf numFmtId="0" fontId="108" fillId="0" borderId="140" xfId="0" applyFont="1" applyBorder="1" applyAlignment="1">
      <alignment horizontal="center" vertical="center"/>
    </xf>
    <xf numFmtId="0" fontId="92" fillId="0" borderId="137" xfId="0" applyFont="1" applyBorder="1" applyAlignment="1">
      <alignment horizontal="left" vertical="center" wrapText="1"/>
    </xf>
    <xf numFmtId="0" fontId="92" fillId="0" borderId="140" xfId="0" applyFont="1" applyBorder="1" applyAlignment="1">
      <alignment horizontal="left" vertical="center" wrapText="1"/>
    </xf>
    <xf numFmtId="0" fontId="92" fillId="0" borderId="38" xfId="0" applyFont="1" applyBorder="1" applyAlignment="1">
      <alignment horizontal="left" vertical="center" wrapText="1"/>
    </xf>
    <xf numFmtId="0" fontId="96" fillId="0" borderId="113" xfId="0" applyFont="1" applyBorder="1" applyAlignment="1">
      <alignment horizontal="left" vertical="center"/>
    </xf>
    <xf numFmtId="0" fontId="96" fillId="0" borderId="114" xfId="0" applyFont="1" applyBorder="1" applyAlignment="1">
      <alignment horizontal="left" vertical="center"/>
    </xf>
    <xf numFmtId="0" fontId="95" fillId="0" borderId="116" xfId="0" applyFont="1" applyBorder="1" applyAlignment="1">
      <alignment horizontal="left" vertical="center" wrapText="1"/>
    </xf>
    <xf numFmtId="0" fontId="95" fillId="0" borderId="142" xfId="0" applyFont="1" applyBorder="1" applyAlignment="1">
      <alignment horizontal="left" vertical="center"/>
    </xf>
    <xf numFmtId="0" fontId="96" fillId="0" borderId="116" xfId="0" applyFont="1" applyBorder="1" applyAlignment="1">
      <alignment horizontal="left" vertical="center"/>
    </xf>
    <xf numFmtId="0" fontId="96" fillId="0" borderId="142" xfId="0" applyFont="1" applyBorder="1" applyAlignment="1">
      <alignment horizontal="left" vertical="center"/>
    </xf>
    <xf numFmtId="0" fontId="96" fillId="0" borderId="118" xfId="0" applyFont="1" applyBorder="1" applyAlignment="1">
      <alignment horizontal="left" vertical="center"/>
    </xf>
    <xf numFmtId="0" fontId="96" fillId="0" borderId="36" xfId="0" applyFont="1" applyBorder="1" applyAlignment="1">
      <alignment horizontal="left" vertical="center"/>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08" fillId="103" borderId="144" xfId="0" applyFont="1" applyFill="1" applyBorder="1" applyAlignment="1">
      <alignment horizontal="left" vertical="center"/>
    </xf>
    <xf numFmtId="0" fontId="108" fillId="103" borderId="145" xfId="0" applyFont="1" applyFill="1" applyBorder="1" applyAlignment="1">
      <alignment horizontal="left" vertical="center"/>
    </xf>
    <xf numFmtId="0" fontId="108" fillId="103" borderId="146" xfId="0" applyFont="1" applyFill="1" applyBorder="1" applyAlignment="1">
      <alignment horizontal="left" vertical="center"/>
    </xf>
    <xf numFmtId="0" fontId="213" fillId="103" borderId="145" xfId="0" applyFont="1" applyFill="1" applyBorder="1" applyAlignment="1">
      <alignment horizontal="left" vertical="center"/>
    </xf>
    <xf numFmtId="0" fontId="213" fillId="103" borderId="146" xfId="0" applyFont="1" applyFill="1" applyBorder="1" applyAlignment="1">
      <alignment horizontal="left" vertical="center"/>
    </xf>
    <xf numFmtId="0" fontId="1" fillId="0" borderId="0" xfId="0" applyFont="1" applyAlignment="1">
      <alignment horizontal="justify" vertical="center" wrapText="1"/>
    </xf>
    <xf numFmtId="0" fontId="96" fillId="0" borderId="113" xfId="0" applyFont="1" applyBorder="1" applyAlignment="1">
      <alignment horizontal="center" vertical="center" wrapText="1"/>
    </xf>
    <xf numFmtId="0" fontId="96" fillId="0" borderId="114" xfId="0" applyFont="1" applyBorder="1" applyAlignment="1">
      <alignment horizontal="center" vertical="center"/>
    </xf>
    <xf numFmtId="0" fontId="96" fillId="0" borderId="115" xfId="0" applyFont="1" applyBorder="1" applyAlignment="1">
      <alignment horizontal="center" vertical="center"/>
    </xf>
    <xf numFmtId="0" fontId="3" fillId="0" borderId="0" xfId="0" applyFont="1" applyAlignment="1">
      <alignment horizontal="left" vertical="center" wrapText="1"/>
    </xf>
    <xf numFmtId="0" fontId="41" fillId="0" borderId="0" xfId="0" applyFont="1" applyAlignment="1">
      <alignment horizontal="center"/>
    </xf>
    <xf numFmtId="0" fontId="3" fillId="0" borderId="0" xfId="0" applyFont="1" applyAlignment="1">
      <alignment vertical="center" wrapText="1"/>
    </xf>
    <xf numFmtId="0" fontId="95" fillId="0" borderId="42" xfId="0" applyFont="1" applyBorder="1" applyAlignment="1">
      <alignment horizontal="left" vertical="center"/>
    </xf>
    <xf numFmtId="0" fontId="95" fillId="0" borderId="58" xfId="0" applyFont="1" applyBorder="1" applyAlignment="1">
      <alignment horizontal="left" vertical="center"/>
    </xf>
    <xf numFmtId="0" fontId="95" fillId="0" borderId="170" xfId="0" applyFont="1" applyBorder="1" applyAlignment="1">
      <alignment horizontal="left" vertical="center"/>
    </xf>
    <xf numFmtId="0" fontId="95" fillId="0" borderId="167" xfId="0" applyFont="1" applyBorder="1" applyAlignment="1">
      <alignment horizontal="left" vertical="center"/>
    </xf>
    <xf numFmtId="0" fontId="95" fillId="0" borderId="168" xfId="0" applyFont="1" applyBorder="1" applyAlignment="1">
      <alignment horizontal="left" vertical="center"/>
    </xf>
    <xf numFmtId="0" fontId="95" fillId="0" borderId="169" xfId="0" applyFont="1" applyBorder="1" applyAlignment="1">
      <alignment horizontal="left" vertical="center"/>
    </xf>
    <xf numFmtId="0" fontId="95" fillId="0" borderId="42"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170"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0" xfId="0" applyFont="1" applyAlignment="1">
      <alignment horizontal="center" vertical="center" wrapText="1"/>
    </xf>
    <xf numFmtId="0" fontId="95" fillId="0" borderId="32" xfId="0" applyFont="1" applyBorder="1" applyAlignment="1">
      <alignment horizontal="center" vertical="center" wrapText="1"/>
    </xf>
    <xf numFmtId="0" fontId="95" fillId="0" borderId="167" xfId="0" applyFont="1" applyBorder="1" applyAlignment="1">
      <alignment horizontal="center" vertical="center" wrapText="1"/>
    </xf>
    <xf numFmtId="0" fontId="95" fillId="0" borderId="168" xfId="0" applyFont="1" applyBorder="1" applyAlignment="1">
      <alignment horizontal="center" vertical="center" wrapText="1"/>
    </xf>
    <xf numFmtId="0" fontId="95" fillId="0" borderId="169" xfId="0" applyFont="1" applyBorder="1" applyAlignment="1">
      <alignment horizontal="center" vertical="center" wrapText="1"/>
    </xf>
    <xf numFmtId="0" fontId="19" fillId="0" borderId="26" xfId="0" applyFont="1" applyBorder="1" applyAlignment="1">
      <alignment horizontal="left" vertical="center" wrapText="1"/>
    </xf>
    <xf numFmtId="0" fontId="95" fillId="0" borderId="90" xfId="0" applyFont="1" applyBorder="1" applyAlignment="1">
      <alignment horizontal="left" vertical="center" wrapText="1"/>
    </xf>
    <xf numFmtId="0" fontId="95" fillId="0" borderId="171" xfId="0" applyFont="1" applyBorder="1" applyAlignment="1">
      <alignment horizontal="left" vertical="center" wrapText="1"/>
    </xf>
    <xf numFmtId="0" fontId="95" fillId="0" borderId="172" xfId="0" applyFont="1" applyBorder="1" applyAlignment="1">
      <alignment horizontal="left" vertical="center" wrapText="1"/>
    </xf>
    <xf numFmtId="0" fontId="95" fillId="0" borderId="143" xfId="0" applyFont="1" applyBorder="1" applyAlignment="1">
      <alignment horizontal="center" vertical="top" wrapText="1"/>
    </xf>
    <xf numFmtId="0" fontId="95" fillId="0" borderId="46" xfId="0" applyFont="1" applyBorder="1" applyAlignment="1">
      <alignment horizontal="center" vertical="top" wrapText="1"/>
    </xf>
    <xf numFmtId="0" fontId="95" fillId="0" borderId="164" xfId="0" applyFont="1" applyBorder="1" applyAlignment="1">
      <alignment horizontal="left" vertical="center"/>
    </xf>
    <xf numFmtId="0" fontId="95" fillId="0" borderId="165" xfId="0" applyFont="1" applyBorder="1" applyAlignment="1">
      <alignment horizontal="left" vertical="center"/>
    </xf>
    <xf numFmtId="0" fontId="95" fillId="0" borderId="166" xfId="0" applyFont="1" applyBorder="1" applyAlignment="1">
      <alignment horizontal="left" vertical="center"/>
    </xf>
    <xf numFmtId="0" fontId="95" fillId="0" borderId="41" xfId="0" applyFont="1" applyBorder="1" applyAlignment="1">
      <alignment horizontal="center" vertical="center"/>
    </xf>
    <xf numFmtId="0" fontId="95" fillId="0" borderId="46" xfId="0" applyFont="1" applyBorder="1" applyAlignment="1">
      <alignment horizontal="center" vertical="center"/>
    </xf>
    <xf numFmtId="0" fontId="95" fillId="0" borderId="163" xfId="0" applyFont="1" applyBorder="1" applyAlignment="1">
      <alignment horizontal="center" vertical="center"/>
    </xf>
    <xf numFmtId="0" fontId="96" fillId="0" borderId="41" xfId="0" applyFont="1" applyBorder="1" applyAlignment="1">
      <alignment horizontal="center" vertical="center"/>
    </xf>
    <xf numFmtId="0" fontId="96" fillId="0" borderId="46" xfId="0" applyFont="1" applyBorder="1" applyAlignment="1">
      <alignment horizontal="center" vertical="center"/>
    </xf>
    <xf numFmtId="0" fontId="96" fillId="0" borderId="163" xfId="0" applyFont="1" applyBorder="1" applyAlignment="1">
      <alignment horizontal="center" vertical="center"/>
    </xf>
    <xf numFmtId="0" fontId="95" fillId="0" borderId="42" xfId="0" applyFont="1" applyBorder="1" applyAlignment="1">
      <alignment horizontal="center" vertical="center"/>
    </xf>
    <xf numFmtId="0" fontId="95" fillId="0" borderId="58" xfId="0" applyFont="1" applyBorder="1" applyAlignment="1">
      <alignment horizontal="center" vertical="center"/>
    </xf>
    <xf numFmtId="0" fontId="95" fillId="0" borderId="170" xfId="0" applyFont="1" applyBorder="1" applyAlignment="1">
      <alignment horizontal="center" vertical="center"/>
    </xf>
    <xf numFmtId="0" fontId="95" fillId="0" borderId="10" xfId="0" applyFont="1" applyBorder="1" applyAlignment="1">
      <alignment horizontal="center" vertical="center"/>
    </xf>
    <xf numFmtId="0" fontId="95" fillId="0" borderId="0" xfId="0" applyFont="1" applyAlignment="1">
      <alignment horizontal="center" vertical="center"/>
    </xf>
    <xf numFmtId="0" fontId="95" fillId="0" borderId="32" xfId="0" applyFont="1" applyBorder="1" applyAlignment="1">
      <alignment horizontal="center" vertical="center"/>
    </xf>
    <xf numFmtId="0" fontId="95" fillId="0" borderId="167" xfId="0" applyFont="1" applyBorder="1" applyAlignment="1">
      <alignment horizontal="center" vertical="center"/>
    </xf>
    <xf numFmtId="0" fontId="95" fillId="0" borderId="168" xfId="0" applyFont="1" applyBorder="1" applyAlignment="1">
      <alignment horizontal="center" vertical="center"/>
    </xf>
    <xf numFmtId="0" fontId="95" fillId="0" borderId="169" xfId="0" applyFont="1" applyBorder="1" applyAlignment="1">
      <alignment horizontal="center" vertical="center"/>
    </xf>
    <xf numFmtId="0" fontId="95" fillId="0" borderId="41" xfId="0" applyFont="1" applyBorder="1" applyAlignment="1">
      <alignment horizontal="center"/>
    </xf>
    <xf numFmtId="0" fontId="95" fillId="0" borderId="46" xfId="0" applyFont="1" applyBorder="1" applyAlignment="1">
      <alignment horizontal="center"/>
    </xf>
    <xf numFmtId="0" fontId="95" fillId="0" borderId="163" xfId="0" applyFont="1" applyBorder="1" applyAlignment="1">
      <alignment horizontal="center"/>
    </xf>
    <xf numFmtId="0" fontId="3" fillId="0" borderId="21" xfId="0" applyFont="1" applyBorder="1" applyAlignment="1">
      <alignment horizontal="left" vertical="center"/>
    </xf>
    <xf numFmtId="0" fontId="3" fillId="0" borderId="149" xfId="0" applyFont="1" applyBorder="1" applyAlignment="1">
      <alignment horizontal="left" vertical="center"/>
    </xf>
    <xf numFmtId="0" fontId="19" fillId="0" borderId="164" xfId="0" applyFont="1" applyBorder="1" applyAlignment="1">
      <alignment horizontal="left" vertical="center" wrapText="1"/>
    </xf>
    <xf numFmtId="0" fontId="19" fillId="0" borderId="165" xfId="0" applyFont="1" applyBorder="1" applyAlignment="1">
      <alignment horizontal="left" vertical="center" wrapText="1"/>
    </xf>
    <xf numFmtId="0" fontId="19" fillId="0" borderId="166" xfId="0" applyFont="1" applyBorder="1" applyAlignment="1">
      <alignment horizontal="left" vertical="center" wrapText="1"/>
    </xf>
    <xf numFmtId="0" fontId="5" fillId="0" borderId="137" xfId="0" applyFont="1" applyBorder="1" applyAlignment="1">
      <alignment horizontal="center" vertical="center"/>
    </xf>
    <xf numFmtId="0" fontId="5" fillId="0" borderId="140" xfId="0" applyFont="1" applyBorder="1" applyAlignment="1">
      <alignment horizontal="center" vertical="center"/>
    </xf>
    <xf numFmtId="0" fontId="5" fillId="0" borderId="173"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32"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6" fillId="0" borderId="46" xfId="0" applyFont="1" applyBorder="1" applyAlignment="1">
      <alignment horizontal="center" vertical="center"/>
    </xf>
    <xf numFmtId="0" fontId="6" fillId="0" borderId="163" xfId="0" applyFont="1" applyBorder="1" applyAlignment="1">
      <alignment horizontal="center" vertical="center"/>
    </xf>
    <xf numFmtId="0" fontId="1" fillId="0" borderId="0" xfId="0" applyFont="1" applyAlignment="1">
      <alignment horizontal="center"/>
    </xf>
    <xf numFmtId="0" fontId="108" fillId="0" borderId="42" xfId="0" applyFont="1" applyBorder="1" applyAlignment="1">
      <alignment horizontal="center" vertical="center" wrapText="1"/>
    </xf>
    <xf numFmtId="0" fontId="108" fillId="0" borderId="58" xfId="0" applyFont="1" applyBorder="1" applyAlignment="1">
      <alignment horizontal="center" vertical="center" wrapText="1"/>
    </xf>
    <xf numFmtId="0" fontId="108" fillId="0" borderId="170" xfId="0" applyFont="1" applyBorder="1" applyAlignment="1">
      <alignment horizontal="center" vertical="center" wrapText="1"/>
    </xf>
    <xf numFmtId="0" fontId="108" fillId="0" borderId="10" xfId="0" applyFont="1" applyBorder="1" applyAlignment="1">
      <alignment horizontal="center" vertical="center" wrapText="1"/>
    </xf>
    <xf numFmtId="0" fontId="108" fillId="0" borderId="0" xfId="0" applyFont="1" applyAlignment="1">
      <alignment horizontal="center" vertical="center" wrapText="1"/>
    </xf>
    <xf numFmtId="0" fontId="108" fillId="0" borderId="32" xfId="0" applyFont="1" applyBorder="1" applyAlignment="1">
      <alignment horizontal="center" vertical="center" wrapText="1"/>
    </xf>
    <xf numFmtId="0" fontId="108" fillId="0" borderId="167" xfId="0" applyFont="1" applyBorder="1" applyAlignment="1">
      <alignment horizontal="center" vertical="center" wrapText="1"/>
    </xf>
    <xf numFmtId="0" fontId="108" fillId="0" borderId="168" xfId="0" applyFont="1" applyBorder="1" applyAlignment="1">
      <alignment horizontal="center" vertical="center" wrapText="1"/>
    </xf>
    <xf numFmtId="0" fontId="108" fillId="0" borderId="169" xfId="0" applyFont="1" applyBorder="1" applyAlignment="1">
      <alignment horizontal="center" vertical="center" wrapText="1"/>
    </xf>
    <xf numFmtId="0" fontId="95" fillId="0" borderId="41" xfId="0" applyFont="1" applyBorder="1" applyAlignment="1">
      <alignment horizontal="center" vertical="center" wrapText="1"/>
    </xf>
    <xf numFmtId="0" fontId="3" fillId="0" borderId="90" xfId="0" applyFont="1" applyBorder="1" applyAlignment="1">
      <alignment horizontal="left" vertical="center"/>
    </xf>
    <xf numFmtId="0" fontId="3" fillId="0" borderId="171" xfId="0" applyFont="1" applyBorder="1" applyAlignment="1">
      <alignment horizontal="left" vertical="center"/>
    </xf>
    <xf numFmtId="0" fontId="3" fillId="0" borderId="172" xfId="0" applyFont="1" applyBorder="1" applyAlignment="1">
      <alignment horizontal="left" vertical="center"/>
    </xf>
    <xf numFmtId="0" fontId="95" fillId="0" borderId="27" xfId="0" applyFont="1" applyBorder="1" applyAlignment="1">
      <alignment horizontal="left" vertical="center"/>
    </xf>
    <xf numFmtId="0" fontId="19" fillId="0" borderId="142" xfId="0" applyFont="1" applyBorder="1" applyAlignment="1">
      <alignment horizontal="left" vertical="center" wrapText="1"/>
    </xf>
    <xf numFmtId="0" fontId="5" fillId="0" borderId="157" xfId="0" applyFont="1" applyBorder="1" applyAlignment="1">
      <alignment horizontal="center" vertical="center"/>
    </xf>
    <xf numFmtId="0" fontId="5" fillId="0" borderId="38" xfId="0" applyFont="1" applyBorder="1" applyAlignment="1">
      <alignment horizontal="center" vertical="center"/>
    </xf>
    <xf numFmtId="0" fontId="95" fillId="0" borderId="42" xfId="0" applyFont="1" applyBorder="1" applyAlignment="1">
      <alignment horizontal="left" vertical="center" wrapText="1"/>
    </xf>
    <xf numFmtId="0" fontId="95" fillId="0" borderId="58" xfId="0" applyFont="1" applyBorder="1" applyAlignment="1">
      <alignment horizontal="left" vertical="center" wrapText="1"/>
    </xf>
    <xf numFmtId="0" fontId="95" fillId="0" borderId="170" xfId="0" applyFont="1" applyBorder="1" applyAlignment="1">
      <alignment horizontal="left" vertical="center" wrapText="1"/>
    </xf>
    <xf numFmtId="0" fontId="95" fillId="0" borderId="167" xfId="0" applyFont="1" applyBorder="1" applyAlignment="1">
      <alignment horizontal="left" vertical="center" wrapText="1"/>
    </xf>
    <xf numFmtId="0" fontId="95" fillId="0" borderId="168" xfId="0" applyFont="1" applyBorder="1" applyAlignment="1">
      <alignment horizontal="left" vertical="center" wrapText="1"/>
    </xf>
    <xf numFmtId="0" fontId="95" fillId="0" borderId="169" xfId="0" applyFont="1" applyBorder="1" applyAlignment="1">
      <alignment horizontal="left" vertical="center" wrapText="1"/>
    </xf>
    <xf numFmtId="0" fontId="19" fillId="0" borderId="33" xfId="0" applyFont="1" applyBorder="1" applyAlignment="1">
      <alignment horizontal="left" vertical="center" wrapText="1"/>
    </xf>
    <xf numFmtId="0" fontId="19" fillId="0" borderId="21" xfId="0" applyFont="1" applyBorder="1" applyAlignment="1">
      <alignment horizontal="left" vertical="center" wrapText="1"/>
    </xf>
    <xf numFmtId="0" fontId="19" fillId="0" borderId="55" xfId="0" applyFont="1" applyBorder="1" applyAlignment="1">
      <alignment horizontal="left" vertical="center" wrapText="1"/>
    </xf>
    <xf numFmtId="0" fontId="3" fillId="0" borderId="46" xfId="0" applyFont="1" applyBorder="1" applyAlignment="1">
      <alignment horizontal="center" vertical="center"/>
    </xf>
    <xf numFmtId="0" fontId="19" fillId="0" borderId="162" xfId="0" applyFont="1" applyBorder="1" applyAlignment="1">
      <alignment horizontal="left" vertical="center" wrapText="1"/>
    </xf>
    <xf numFmtId="0" fontId="19" fillId="0" borderId="141" xfId="0" applyFont="1" applyBorder="1" applyAlignment="1">
      <alignment horizontal="left" vertical="center" wrapText="1"/>
    </xf>
    <xf numFmtId="0" fontId="19" fillId="0" borderId="159" xfId="0" applyFont="1" applyBorder="1" applyAlignment="1">
      <alignment horizontal="left" vertical="center" wrapText="1"/>
    </xf>
    <xf numFmtId="0" fontId="19" fillId="0" borderId="41" xfId="0" applyFont="1" applyBorder="1" applyAlignment="1">
      <alignment horizontal="center" vertical="top" wrapText="1"/>
    </xf>
    <xf numFmtId="0" fontId="19" fillId="0" borderId="163" xfId="0" applyFont="1" applyBorder="1" applyAlignment="1">
      <alignment horizontal="center" vertical="top" wrapText="1"/>
    </xf>
    <xf numFmtId="0" fontId="19" fillId="66" borderId="144"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6" borderId="146" xfId="0" applyFont="1" applyFill="1" applyBorder="1" applyAlignment="1">
      <alignment horizontal="center" vertical="center" wrapText="1"/>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3" fillId="0" borderId="146" xfId="0" applyFont="1" applyBorder="1" applyAlignment="1">
      <alignment horizontal="center" vertical="center" wrapText="1"/>
    </xf>
    <xf numFmtId="0" fontId="19" fillId="66"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66" borderId="17" xfId="0" applyFont="1" applyFill="1" applyBorder="1" applyAlignment="1">
      <alignment horizontal="center" vertical="center" wrapText="1"/>
    </xf>
    <xf numFmtId="0" fontId="3" fillId="66" borderId="29" xfId="0" applyFont="1" applyFill="1" applyBorder="1" applyAlignment="1">
      <alignment horizontal="center" vertical="center" wrapText="1"/>
    </xf>
    <xf numFmtId="0" fontId="3" fillId="66" borderId="30" xfId="0" applyFont="1" applyFill="1" applyBorder="1" applyAlignment="1">
      <alignment horizontal="center" vertical="center" wrapText="1"/>
    </xf>
    <xf numFmtId="0" fontId="3" fillId="108" borderId="144" xfId="0" applyFont="1" applyFill="1" applyBorder="1" applyAlignment="1">
      <alignment horizontal="center" vertical="center" wrapText="1"/>
    </xf>
    <xf numFmtId="0" fontId="3" fillId="108" borderId="146" xfId="0" applyFont="1" applyFill="1" applyBorder="1" applyAlignment="1">
      <alignment horizontal="center" vertical="center" wrapText="1"/>
    </xf>
    <xf numFmtId="0" fontId="161" fillId="66" borderId="17" xfId="0" applyFont="1" applyFill="1" applyBorder="1" applyAlignment="1">
      <alignment horizontal="center" vertical="center" wrapText="1"/>
    </xf>
    <xf numFmtId="0" fontId="161" fillId="66" borderId="29" xfId="0" applyFont="1" applyFill="1" applyBorder="1" applyAlignment="1">
      <alignment horizontal="center" vertical="center" wrapText="1"/>
    </xf>
    <xf numFmtId="0" fontId="161" fillId="66" borderId="30"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25" borderId="17" xfId="0" applyFont="1" applyFill="1" applyBorder="1" applyAlignment="1">
      <alignment horizontal="center" vertical="center" wrapText="1"/>
    </xf>
    <xf numFmtId="0" fontId="3" fillId="25" borderId="29" xfId="0" applyFont="1" applyFill="1" applyBorder="1" applyAlignment="1">
      <alignment horizontal="center" vertical="center" wrapText="1"/>
    </xf>
    <xf numFmtId="0" fontId="3" fillId="25" borderId="30" xfId="0" applyFont="1" applyFill="1" applyBorder="1" applyAlignment="1">
      <alignment horizontal="center" vertical="center" wrapText="1"/>
    </xf>
    <xf numFmtId="0" fontId="3" fillId="26" borderId="17" xfId="0"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6" borderId="30" xfId="0" applyFont="1" applyFill="1" applyBorder="1" applyAlignment="1">
      <alignment horizontal="center" vertical="center" wrapText="1"/>
    </xf>
    <xf numFmtId="0" fontId="3" fillId="68" borderId="18" xfId="0" applyFont="1" applyFill="1" applyBorder="1" applyAlignment="1">
      <alignment horizontal="center" vertical="center" wrapText="1"/>
    </xf>
    <xf numFmtId="0" fontId="3" fillId="26" borderId="11" xfId="0" applyFont="1" applyFill="1" applyBorder="1" applyAlignment="1">
      <alignment horizontal="center" vertical="center" wrapText="1"/>
    </xf>
    <xf numFmtId="0" fontId="3" fillId="24" borderId="19" xfId="0" applyFont="1" applyFill="1" applyBorder="1" applyAlignment="1">
      <alignment horizontal="center" vertical="center" wrapText="1"/>
    </xf>
    <xf numFmtId="0" fontId="3" fillId="24" borderId="29" xfId="0" applyFont="1" applyFill="1" applyBorder="1" applyAlignment="1">
      <alignment horizontal="center" vertical="center"/>
    </xf>
    <xf numFmtId="0" fontId="3" fillId="24" borderId="30" xfId="0" applyFont="1" applyFill="1" applyBorder="1" applyAlignment="1">
      <alignment horizontal="center" vertical="center"/>
    </xf>
    <xf numFmtId="0" fontId="3" fillId="88" borderId="144" xfId="0" applyFont="1" applyFill="1" applyBorder="1" applyAlignment="1">
      <alignment horizontal="left" vertical="center" wrapText="1"/>
    </xf>
    <xf numFmtId="0" fontId="3" fillId="88" borderId="145" xfId="0" applyFont="1" applyFill="1" applyBorder="1" applyAlignment="1">
      <alignment horizontal="left" vertical="center" wrapText="1"/>
    </xf>
    <xf numFmtId="0" fontId="3" fillId="88" borderId="146" xfId="0" applyFont="1" applyFill="1" applyBorder="1" applyAlignment="1">
      <alignment horizontal="left" vertical="center" wrapText="1"/>
    </xf>
    <xf numFmtId="0" fontId="3" fillId="25" borderId="162" xfId="0" applyFont="1" applyFill="1" applyBorder="1" applyAlignment="1">
      <alignment horizontal="center" vertical="center" wrapText="1"/>
    </xf>
    <xf numFmtId="0" fontId="3" fillId="25" borderId="141" xfId="0" applyFont="1" applyFill="1" applyBorder="1" applyAlignment="1">
      <alignment horizontal="center" vertical="center" wrapText="1"/>
    </xf>
    <xf numFmtId="0" fontId="3" fillId="25" borderId="159" xfId="0" applyFont="1" applyFill="1" applyBorder="1" applyAlignment="1">
      <alignment horizontal="center" vertical="center" wrapText="1"/>
    </xf>
    <xf numFmtId="0" fontId="3" fillId="88" borderId="144" xfId="0" applyFont="1" applyFill="1" applyBorder="1" applyAlignment="1">
      <alignment horizontal="center" vertical="center" wrapText="1"/>
    </xf>
    <xf numFmtId="0" fontId="3" fillId="88" borderId="145" xfId="0" applyFont="1" applyFill="1" applyBorder="1" applyAlignment="1">
      <alignment horizontal="center" vertical="center" wrapText="1"/>
    </xf>
    <xf numFmtId="0" fontId="3" fillId="88" borderId="146" xfId="0" applyFont="1" applyFill="1" applyBorder="1" applyAlignment="1">
      <alignment horizontal="center" vertical="center" wrapText="1"/>
    </xf>
    <xf numFmtId="0" fontId="3" fillId="88" borderId="17" xfId="0" applyFont="1" applyFill="1" applyBorder="1" applyAlignment="1">
      <alignment horizontal="center" vertical="center" wrapText="1"/>
    </xf>
    <xf numFmtId="0" fontId="3" fillId="88" borderId="29" xfId="0" applyFont="1" applyFill="1" applyBorder="1" applyAlignment="1">
      <alignment horizontal="center" vertical="center" wrapText="1"/>
    </xf>
    <xf numFmtId="0" fontId="3" fillId="88" borderId="30" xfId="0" applyFont="1" applyFill="1" applyBorder="1" applyAlignment="1">
      <alignment horizontal="center" vertical="center" wrapText="1"/>
    </xf>
    <xf numFmtId="0" fontId="93" fillId="81" borderId="17" xfId="0" applyFont="1" applyFill="1" applyBorder="1" applyAlignment="1">
      <alignment horizontal="center" vertical="center" wrapText="1"/>
    </xf>
    <xf numFmtId="0" fontId="93" fillId="81" borderId="29" xfId="0" applyFont="1" applyFill="1" applyBorder="1" applyAlignment="1">
      <alignment horizontal="center" vertical="center"/>
    </xf>
    <xf numFmtId="0" fontId="93" fillId="81" borderId="30" xfId="0" applyFont="1" applyFill="1" applyBorder="1" applyAlignment="1">
      <alignment horizontal="center" vertical="center"/>
    </xf>
    <xf numFmtId="0" fontId="3" fillId="0" borderId="3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3" fillId="24" borderId="11" xfId="0" applyFont="1" applyFill="1" applyBorder="1" applyAlignment="1">
      <alignment horizontal="center" vertical="center" wrapText="1"/>
    </xf>
    <xf numFmtId="0" fontId="3" fillId="24" borderId="11" xfId="0" applyFont="1" applyFill="1" applyBorder="1" applyAlignment="1">
      <alignment horizontal="center" vertical="center"/>
    </xf>
    <xf numFmtId="0" fontId="3" fillId="25" borderId="11" xfId="0" applyFont="1" applyFill="1" applyBorder="1" applyAlignment="1">
      <alignment horizontal="center" vertical="center" wrapText="1"/>
    </xf>
    <xf numFmtId="0" fontId="3" fillId="25" borderId="20"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3" fillId="25" borderId="3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61" borderId="0" xfId="0" applyFont="1" applyFill="1" applyAlignment="1">
      <alignment horizontal="center" vertical="center" wrapText="1"/>
    </xf>
    <xf numFmtId="0" fontId="0" fillId="61" borderId="0" xfId="0" applyFill="1" applyAlignment="1">
      <alignment horizontal="center" vertical="center"/>
    </xf>
    <xf numFmtId="0" fontId="19" fillId="66" borderId="33" xfId="0" applyFont="1" applyFill="1" applyBorder="1" applyAlignment="1">
      <alignment horizontal="center" vertical="center" wrapText="1"/>
    </xf>
    <xf numFmtId="0" fontId="19" fillId="66" borderId="55" xfId="0" applyFont="1" applyFill="1" applyBorder="1" applyAlignment="1">
      <alignment horizontal="center" vertical="center"/>
    </xf>
    <xf numFmtId="0" fontId="3" fillId="61" borderId="17" xfId="0" applyFont="1" applyFill="1" applyBorder="1" applyAlignment="1">
      <alignment horizontal="center" vertical="center" wrapText="1"/>
    </xf>
    <xf numFmtId="0" fontId="3" fillId="61" borderId="29" xfId="0" applyFont="1" applyFill="1" applyBorder="1" applyAlignment="1">
      <alignment horizontal="center" vertical="center"/>
    </xf>
    <xf numFmtId="0" fontId="3" fillId="61" borderId="30" xfId="0" applyFont="1" applyFill="1" applyBorder="1" applyAlignment="1">
      <alignment horizontal="center" vertical="center"/>
    </xf>
    <xf numFmtId="0" fontId="3" fillId="61" borderId="21" xfId="0" applyFont="1" applyFill="1" applyBorder="1" applyAlignment="1">
      <alignment horizontal="center" vertical="center" wrapText="1"/>
    </xf>
    <xf numFmtId="0" fontId="19" fillId="66" borderId="142" xfId="0" applyFont="1" applyFill="1" applyBorder="1" applyAlignment="1">
      <alignment horizontal="center" vertical="center" wrapText="1"/>
    </xf>
    <xf numFmtId="0" fontId="3" fillId="61" borderId="29" xfId="0" applyFont="1" applyFill="1" applyBorder="1" applyAlignment="1">
      <alignment horizontal="center" vertical="center" wrapText="1"/>
    </xf>
    <xf numFmtId="0" fontId="3" fillId="61" borderId="30" xfId="0" applyFont="1" applyFill="1" applyBorder="1" applyAlignment="1">
      <alignment horizontal="center" vertical="center" wrapText="1"/>
    </xf>
    <xf numFmtId="0" fontId="95" fillId="0" borderId="11" xfId="0" applyFont="1" applyBorder="1" applyAlignment="1">
      <alignment horizontal="center" vertical="center" wrapText="1"/>
    </xf>
    <xf numFmtId="0" fontId="19" fillId="81" borderId="11" xfId="0" applyFont="1" applyFill="1" applyBorder="1" applyAlignment="1">
      <alignment horizontal="center" vertical="center" wrapText="1"/>
    </xf>
    <xf numFmtId="0" fontId="19" fillId="61" borderId="17" xfId="0" applyFont="1" applyFill="1" applyBorder="1" applyAlignment="1">
      <alignment horizontal="center" vertical="center" wrapText="1"/>
    </xf>
    <xf numFmtId="0" fontId="19" fillId="61" borderId="29" xfId="0" applyFont="1" applyFill="1" applyBorder="1" applyAlignment="1">
      <alignment horizontal="center" vertical="center"/>
    </xf>
    <xf numFmtId="0" fontId="19" fillId="61" borderId="30" xfId="0" applyFont="1" applyFill="1" applyBorder="1" applyAlignment="1">
      <alignment horizontal="center" vertical="center"/>
    </xf>
    <xf numFmtId="0" fontId="3" fillId="66" borderId="144" xfId="0" applyFont="1" applyFill="1" applyBorder="1" applyAlignment="1">
      <alignment horizontal="center" vertical="center" wrapText="1"/>
    </xf>
    <xf numFmtId="0" fontId="3" fillId="66" borderId="145" xfId="0" applyFont="1" applyFill="1" applyBorder="1" applyAlignment="1">
      <alignment horizontal="center" vertical="center" wrapText="1"/>
    </xf>
    <xf numFmtId="0" fontId="3" fillId="66" borderId="146" xfId="0" applyFont="1" applyFill="1" applyBorder="1" applyAlignment="1">
      <alignment horizontal="center" vertical="center" wrapText="1"/>
    </xf>
    <xf numFmtId="0" fontId="18" fillId="66" borderId="17" xfId="0" applyFont="1" applyFill="1" applyBorder="1" applyAlignment="1">
      <alignment horizontal="center" vertical="center" wrapText="1"/>
    </xf>
    <xf numFmtId="0" fontId="18" fillId="66" borderId="29" xfId="0" applyFont="1" applyFill="1" applyBorder="1" applyAlignment="1">
      <alignment horizontal="center" vertical="center" wrapText="1"/>
    </xf>
    <xf numFmtId="0" fontId="18" fillId="66" borderId="30" xfId="0" applyFont="1" applyFill="1" applyBorder="1" applyAlignment="1">
      <alignment horizontal="center" vertical="center" wrapText="1"/>
    </xf>
    <xf numFmtId="0" fontId="3" fillId="68" borderId="11" xfId="0" applyFont="1" applyFill="1" applyBorder="1" applyAlignment="1">
      <alignment horizontal="center" vertical="center" wrapText="1"/>
    </xf>
    <xf numFmtId="0" fontId="3" fillId="61" borderId="21" xfId="0" applyFont="1" applyFill="1" applyBorder="1" applyAlignment="1">
      <alignment horizontal="center" vertical="center"/>
    </xf>
    <xf numFmtId="0" fontId="3" fillId="61" borderId="0" xfId="0" applyFont="1" applyFill="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3" fillId="26" borderId="144" xfId="0" applyFont="1" applyFill="1" applyBorder="1" applyAlignment="1">
      <alignment horizontal="center" vertical="center" wrapText="1"/>
    </xf>
    <xf numFmtId="0" fontId="3" fillId="26" borderId="145" xfId="0" applyFont="1" applyFill="1" applyBorder="1" applyAlignment="1">
      <alignment horizontal="center" vertical="center" wrapText="1"/>
    </xf>
    <xf numFmtId="0" fontId="3" fillId="26" borderId="146" xfId="0" applyFont="1" applyFill="1" applyBorder="1" applyAlignment="1">
      <alignment horizontal="center" vertical="center" wrapText="1"/>
    </xf>
    <xf numFmtId="0" fontId="0" fillId="0" borderId="11" xfId="0" applyBorder="1" applyAlignment="1">
      <alignment horizontal="center" vertical="center" wrapText="1"/>
    </xf>
    <xf numFmtId="0" fontId="163" fillId="66" borderId="11" xfId="0" applyFont="1" applyFill="1" applyBorder="1" applyAlignment="1">
      <alignment horizontal="center" vertical="center" wrapText="1"/>
    </xf>
    <xf numFmtId="0" fontId="3" fillId="61" borderId="11" xfId="0" applyFont="1" applyFill="1" applyBorder="1" applyAlignment="1">
      <alignment horizontal="center" vertical="center" wrapText="1"/>
    </xf>
    <xf numFmtId="0" fontId="3" fillId="68" borderId="144" xfId="0" applyFont="1" applyFill="1" applyBorder="1" applyAlignment="1">
      <alignment horizontal="center" vertical="center" wrapText="1"/>
    </xf>
    <xf numFmtId="0" fontId="3" fillId="68" borderId="145" xfId="0" applyFont="1" applyFill="1" applyBorder="1" applyAlignment="1">
      <alignment horizontal="center" vertical="center" wrapText="1"/>
    </xf>
    <xf numFmtId="0" fontId="3" fillId="68" borderId="146" xfId="0" applyFont="1" applyFill="1" applyBorder="1" applyAlignment="1">
      <alignment horizontal="center" vertical="center" wrapText="1"/>
    </xf>
    <xf numFmtId="0" fontId="163" fillId="26" borderId="144" xfId="0" applyFont="1" applyFill="1" applyBorder="1" applyAlignment="1">
      <alignment horizontal="center" vertical="center" wrapText="1"/>
    </xf>
    <xf numFmtId="0" fontId="163" fillId="26" borderId="145" xfId="0" applyFont="1" applyFill="1" applyBorder="1" applyAlignment="1">
      <alignment horizontal="center" vertical="center" wrapText="1"/>
    </xf>
    <xf numFmtId="0" fontId="163" fillId="26" borderId="146" xfId="0" applyFont="1" applyFill="1" applyBorder="1" applyAlignment="1">
      <alignment horizontal="center" vertical="center" wrapText="1"/>
    </xf>
    <xf numFmtId="0" fontId="0" fillId="0" borderId="11" xfId="0" applyBorder="1" applyAlignment="1">
      <alignment horizontal="center" vertical="center"/>
    </xf>
    <xf numFmtId="0" fontId="3" fillId="0" borderId="3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30" xfId="0" applyBorder="1" applyAlignment="1">
      <alignment horizontal="center" vertical="center"/>
    </xf>
    <xf numFmtId="0" fontId="3" fillId="0" borderId="20" xfId="0" applyFont="1" applyBorder="1" applyAlignment="1">
      <alignment horizontal="center" vertical="center"/>
    </xf>
    <xf numFmtId="0" fontId="17" fillId="66" borderId="17" xfId="0" applyFont="1" applyFill="1" applyBorder="1" applyAlignment="1">
      <alignment horizontal="center" vertical="center" wrapText="1"/>
    </xf>
    <xf numFmtId="0" fontId="17" fillId="66" borderId="29" xfId="0" applyFont="1" applyFill="1" applyBorder="1" applyAlignment="1">
      <alignment horizontal="center" vertical="center" wrapText="1"/>
    </xf>
    <xf numFmtId="0" fontId="17" fillId="66" borderId="30" xfId="0" applyFont="1" applyFill="1" applyBorder="1" applyAlignment="1">
      <alignment horizontal="center" vertical="center" wrapText="1"/>
    </xf>
    <xf numFmtId="0" fontId="3" fillId="68" borderId="17" xfId="0" applyFont="1" applyFill="1" applyBorder="1" applyAlignment="1">
      <alignment horizontal="center" vertical="center" wrapText="1"/>
    </xf>
    <xf numFmtId="0" fontId="3" fillId="68" borderId="29" xfId="0" applyFont="1" applyFill="1" applyBorder="1" applyAlignment="1">
      <alignment horizontal="center" vertical="center"/>
    </xf>
    <xf numFmtId="0" fontId="3" fillId="68" borderId="30" xfId="0" applyFont="1" applyFill="1" applyBorder="1" applyAlignment="1">
      <alignment horizontal="center" vertical="center"/>
    </xf>
    <xf numFmtId="0" fontId="3" fillId="68" borderId="162" xfId="0" applyFont="1" applyFill="1" applyBorder="1" applyAlignment="1">
      <alignment horizontal="center" vertical="center" wrapText="1"/>
    </xf>
    <xf numFmtId="0" fontId="3" fillId="68" borderId="141" xfId="0" applyFont="1" applyFill="1" applyBorder="1" applyAlignment="1">
      <alignment horizontal="center" vertical="center" wrapText="1"/>
    </xf>
    <xf numFmtId="0" fontId="3" fillId="68" borderId="159" xfId="0" applyFont="1" applyFill="1" applyBorder="1" applyAlignment="1">
      <alignment horizontal="center" vertical="center" wrapText="1"/>
    </xf>
    <xf numFmtId="0" fontId="95" fillId="66" borderId="144" xfId="0" applyFont="1" applyFill="1" applyBorder="1" applyAlignment="1">
      <alignment horizontal="center" vertical="center" wrapText="1"/>
    </xf>
    <xf numFmtId="0" fontId="95" fillId="66" borderId="145" xfId="0" applyFont="1" applyFill="1" applyBorder="1" applyAlignment="1">
      <alignment horizontal="center" vertical="center" wrapText="1"/>
    </xf>
    <xf numFmtId="0" fontId="95" fillId="66" borderId="146" xfId="0" applyFont="1" applyFill="1" applyBorder="1" applyAlignment="1">
      <alignment horizontal="center" vertical="center" wrapText="1"/>
    </xf>
    <xf numFmtId="0" fontId="3" fillId="66" borderId="33" xfId="0" applyFont="1" applyFill="1" applyBorder="1" applyAlignment="1">
      <alignment horizontal="center" vertical="center" wrapText="1"/>
    </xf>
    <xf numFmtId="0" fontId="3" fillId="66" borderId="21" xfId="0" applyFont="1" applyFill="1" applyBorder="1" applyAlignment="1">
      <alignment horizontal="center" vertical="center" wrapText="1"/>
    </xf>
    <xf numFmtId="0" fontId="3" fillId="66" borderId="55" xfId="0" applyFont="1" applyFill="1" applyBorder="1" applyAlignment="1">
      <alignment horizontal="center" vertical="center" wrapText="1"/>
    </xf>
    <xf numFmtId="0" fontId="3" fillId="66" borderId="29" xfId="0" applyFont="1" applyFill="1" applyBorder="1" applyAlignment="1">
      <alignment horizontal="center" vertical="center"/>
    </xf>
    <xf numFmtId="0" fontId="3" fillId="66" borderId="30" xfId="0" applyFont="1" applyFill="1" applyBorder="1" applyAlignment="1">
      <alignment horizontal="center" vertical="center"/>
    </xf>
    <xf numFmtId="0" fontId="3" fillId="68" borderId="20" xfId="0" applyFont="1" applyFill="1" applyBorder="1" applyAlignment="1">
      <alignment horizontal="center" vertical="center" wrapText="1"/>
    </xf>
    <xf numFmtId="0" fontId="3" fillId="68" borderId="22" xfId="0" applyFont="1" applyFill="1" applyBorder="1" applyAlignment="1">
      <alignment horizontal="center" vertical="center"/>
    </xf>
    <xf numFmtId="0" fontId="3" fillId="68" borderId="31" xfId="0" applyFont="1" applyFill="1" applyBorder="1" applyAlignment="1">
      <alignment horizontal="center" vertical="center"/>
    </xf>
    <xf numFmtId="0" fontId="3" fillId="0" borderId="0" xfId="0" applyFont="1" applyAlignment="1">
      <alignment horizontal="center" vertical="center" wrapText="1"/>
    </xf>
    <xf numFmtId="0" fontId="3" fillId="66" borderId="144" xfId="0" applyFont="1" applyFill="1" applyBorder="1" applyAlignment="1">
      <alignment horizontal="center" vertical="top" wrapText="1"/>
    </xf>
    <xf numFmtId="0" fontId="3" fillId="66" borderId="145" xfId="0" applyFont="1" applyFill="1" applyBorder="1" applyAlignment="1">
      <alignment horizontal="center" vertical="top" wrapText="1"/>
    </xf>
    <xf numFmtId="0" fontId="3" fillId="66" borderId="146" xfId="0" applyFont="1" applyFill="1" applyBorder="1" applyAlignment="1">
      <alignment horizontal="center" vertical="top" wrapText="1"/>
    </xf>
    <xf numFmtId="0" fontId="3" fillId="61" borderId="144" xfId="0" applyFont="1" applyFill="1" applyBorder="1" applyAlignment="1">
      <alignment horizontal="center" vertical="center" wrapText="1"/>
    </xf>
    <xf numFmtId="0" fontId="3" fillId="61" borderId="145" xfId="0" applyFont="1" applyFill="1" applyBorder="1" applyAlignment="1">
      <alignment horizontal="center" vertical="center" wrapText="1"/>
    </xf>
    <xf numFmtId="0" fontId="8" fillId="25" borderId="17" xfId="0" applyFont="1" applyFill="1" applyBorder="1" applyAlignment="1">
      <alignment horizontal="center" vertical="center" wrapText="1"/>
    </xf>
    <xf numFmtId="0" fontId="8" fillId="25" borderId="30"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0" xfId="0" applyFont="1" applyBorder="1" applyAlignment="1">
      <alignment horizontal="center" vertical="center" wrapText="1"/>
    </xf>
    <xf numFmtId="0" fontId="3" fillId="80" borderId="144" xfId="0" applyFont="1" applyFill="1" applyBorder="1" applyAlignment="1">
      <alignment horizontal="center" vertical="center" wrapText="1"/>
    </xf>
    <xf numFmtId="0" fontId="3" fillId="80" borderId="146" xfId="0" applyFont="1" applyFill="1" applyBorder="1" applyAlignment="1">
      <alignment horizontal="center" vertical="center" wrapText="1"/>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61" borderId="0" xfId="0" applyFont="1" applyFill="1" applyAlignment="1">
      <alignment horizontal="left" vertical="center" wrapText="1"/>
    </xf>
    <xf numFmtId="0" fontId="22" fillId="61" borderId="0" xfId="0" applyFont="1" applyFill="1" applyAlignment="1">
      <alignment horizontal="left" vertical="center"/>
    </xf>
    <xf numFmtId="0" fontId="19" fillId="0" borderId="11" xfId="0" applyFont="1" applyFill="1" applyBorder="1" applyAlignment="1">
      <alignment horizontal="left" vertical="top" wrapText="1"/>
    </xf>
    <xf numFmtId="0" fontId="19" fillId="0" borderId="0" xfId="0" applyFont="1" applyFill="1" applyAlignment="1">
      <alignment horizontal="justify" vertical="center" wrapText="1"/>
    </xf>
    <xf numFmtId="0" fontId="19" fillId="0" borderId="0" xfId="0" applyFont="1" applyFill="1" applyAlignment="1">
      <alignment horizontal="justify" vertical="center"/>
    </xf>
    <xf numFmtId="1" fontId="96" fillId="26" borderId="37" xfId="0" applyNumberFormat="1" applyFont="1" applyFill="1" applyBorder="1" applyAlignment="1" applyProtection="1">
      <alignment horizontal="center" vertical="center"/>
      <protection locked="0"/>
    </xf>
    <xf numFmtId="1" fontId="96" fillId="29" borderId="37" xfId="0" applyNumberFormat="1" applyFont="1" applyFill="1" applyBorder="1" applyAlignment="1">
      <alignment horizontal="center" vertical="center" wrapText="1"/>
    </xf>
    <xf numFmtId="0" fontId="159" fillId="0" borderId="25" xfId="0" applyFont="1" applyBorder="1" applyAlignment="1">
      <alignment horizontal="center" vertical="center" wrapText="1"/>
    </xf>
    <xf numFmtId="0" fontId="159" fillId="0" borderId="12" xfId="0" applyFont="1" applyBorder="1" applyAlignment="1">
      <alignment horizontal="center" vertical="center" wrapText="1"/>
    </xf>
    <xf numFmtId="0" fontId="42" fillId="26" borderId="23" xfId="0" quotePrefix="1" applyFont="1" applyFill="1" applyBorder="1" applyAlignment="1" applyProtection="1">
      <alignment horizontal="left" vertical="center" wrapText="1"/>
      <protection locked="0"/>
    </xf>
    <xf numFmtId="0" fontId="3" fillId="0" borderId="37" xfId="0" applyFont="1" applyBorder="1" applyAlignment="1">
      <alignment vertical="center" wrapText="1"/>
    </xf>
    <xf numFmtId="0" fontId="194" fillId="0" borderId="56" xfId="0" applyFont="1" applyBorder="1" applyAlignment="1">
      <alignment horizontal="center" vertical="center" wrapText="1"/>
    </xf>
    <xf numFmtId="0" fontId="194" fillId="0" borderId="51" xfId="0" applyFont="1" applyBorder="1" applyAlignment="1">
      <alignment horizontal="center" vertical="center" wrapText="1"/>
    </xf>
    <xf numFmtId="0" fontId="194" fillId="0" borderId="57" xfId="0" applyFont="1" applyBorder="1" applyAlignment="1">
      <alignment horizontal="center" vertical="center" wrapText="1"/>
    </xf>
    <xf numFmtId="0" fontId="194" fillId="0" borderId="13" xfId="0" applyFont="1" applyBorder="1" applyAlignment="1">
      <alignment horizontal="center" vertical="center" wrapText="1"/>
    </xf>
    <xf numFmtId="0" fontId="42" fillId="26" borderId="25" xfId="0" quotePrefix="1" applyFont="1" applyFill="1" applyBorder="1" applyAlignment="1" applyProtection="1">
      <alignment horizontal="left" vertical="center" wrapText="1"/>
      <protection locked="0"/>
    </xf>
    <xf numFmtId="0" fontId="42" fillId="26" borderId="12" xfId="0" quotePrefix="1" applyFont="1" applyFill="1" applyBorder="1" applyAlignment="1" applyProtection="1">
      <alignment horizontal="left" vertical="center" wrapText="1"/>
      <protection locked="0"/>
    </xf>
  </cellXfs>
  <cellStyles count="648">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B010000}"/>
    <cellStyle name="Input 2 2" xfId="149" xr:uid="{00000000-0005-0000-0000-00009C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ercent 2" xfId="647" xr:uid="{2EDC045D-18F9-4DBB-B590-E5F1630F6F85}"/>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494">
    <dxf>
      <fill>
        <patternFill>
          <bgColor theme="0" tint="-0.24994659260841701"/>
        </patternFill>
      </fill>
    </dxf>
    <dxf>
      <fill>
        <patternFill>
          <bgColor theme="0" tint="-0.24994659260841701"/>
        </patternFill>
      </fill>
    </dxf>
    <dxf>
      <fill>
        <patternFill>
          <bgColor theme="4" tint="0.79998168889431442"/>
        </patternFill>
      </fill>
    </dxf>
    <dxf>
      <fill>
        <patternFill>
          <bgColor rgb="FFDCE6F1"/>
        </patternFill>
      </fill>
    </dxf>
    <dxf>
      <fill>
        <patternFill>
          <bgColor theme="0" tint="-0.24994659260841701"/>
        </patternFill>
      </fill>
    </dxf>
    <dxf>
      <fill>
        <patternFill>
          <bgColor rgb="FFDCE6F1"/>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rgb="FF99FF66"/>
        </patternFill>
      </fill>
    </dxf>
    <dxf>
      <fill>
        <patternFill>
          <bgColor indexed="42"/>
        </patternFill>
      </fill>
    </dxf>
    <dxf>
      <fill>
        <patternFill>
          <bgColor indexed="42"/>
        </patternFill>
      </fill>
    </dxf>
    <dxf>
      <fill>
        <patternFill>
          <bgColor rgb="FF99FF66"/>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rgb="FF99FF66"/>
        </patternFill>
      </fill>
    </dxf>
    <dxf>
      <fill>
        <patternFill>
          <bgColor indexed="10"/>
        </patternFill>
      </fill>
    </dxf>
    <dxf>
      <fill>
        <patternFill>
          <bgColor rgb="FFCCFFCC"/>
        </patternFill>
      </fill>
    </dxf>
    <dxf>
      <fill>
        <patternFill>
          <bgColor indexed="43"/>
        </patternFill>
      </fill>
    </dxf>
    <dxf>
      <fill>
        <patternFill>
          <bgColor rgb="FFCCFFCC"/>
        </patternFill>
      </fill>
    </dxf>
    <dxf>
      <fill>
        <patternFill>
          <bgColor rgb="FF99FF66"/>
        </patternFill>
      </fill>
    </dxf>
    <dxf>
      <fill>
        <patternFill>
          <bgColor indexed="10"/>
        </patternFill>
      </fill>
    </dxf>
    <dxf>
      <fill>
        <patternFill>
          <bgColor indexed="10"/>
        </patternFill>
      </fill>
    </dxf>
    <dxf>
      <fill>
        <patternFill>
          <bgColor indexed="42"/>
        </patternFill>
      </fill>
    </dxf>
    <dxf>
      <fill>
        <patternFill>
          <bgColor indexed="10"/>
        </patternFill>
      </fill>
    </dxf>
    <dxf>
      <fill>
        <patternFill>
          <bgColor rgb="FF99FF66"/>
        </patternFill>
      </fill>
    </dxf>
    <dxf>
      <fill>
        <patternFill>
          <bgColor indexed="10"/>
        </patternFill>
      </fill>
    </dxf>
    <dxf>
      <fill>
        <patternFill>
          <bgColor indexed="42"/>
        </patternFill>
      </fill>
    </dxf>
    <dxf>
      <fill>
        <patternFill>
          <bgColor rgb="FF99FF66"/>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rgb="FFDCE6F1"/>
        </patternFill>
      </fill>
    </dxf>
    <dxf>
      <fill>
        <patternFill>
          <bgColor theme="0" tint="-0.24994659260841701"/>
        </patternFill>
      </fill>
    </dxf>
    <dxf>
      <fill>
        <patternFill>
          <bgColor rgb="FFDCE6F1"/>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rgb="FF99FF66"/>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rgb="FF99FF66"/>
        </patternFill>
      </fill>
    </dxf>
    <dxf>
      <fill>
        <patternFill>
          <bgColor rgb="FFCCFFCC"/>
        </patternFill>
      </fill>
    </dxf>
    <dxf>
      <fill>
        <patternFill>
          <bgColor rgb="FFCCFFCC"/>
        </patternFill>
      </fill>
    </dxf>
    <dxf>
      <fill>
        <patternFill>
          <bgColor indexed="43"/>
        </patternFill>
      </fill>
    </dxf>
    <dxf>
      <fill>
        <patternFill>
          <bgColor indexed="10"/>
        </patternFill>
      </fill>
    </dxf>
    <dxf>
      <fill>
        <patternFill>
          <bgColor indexed="10"/>
        </patternFill>
      </fill>
    </dxf>
    <dxf>
      <fill>
        <patternFill>
          <bgColor indexed="42"/>
        </patternFill>
      </fill>
    </dxf>
    <dxf>
      <fill>
        <patternFill>
          <bgColor indexed="10"/>
        </patternFill>
      </fill>
    </dxf>
    <dxf>
      <fill>
        <patternFill>
          <bgColor rgb="FF99FF66"/>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rgb="FFCCFFCC"/>
        </patternFill>
      </fill>
    </dxf>
    <dxf>
      <fill>
        <patternFill>
          <bgColor indexed="10"/>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rgb="FFDCE6F1"/>
        </patternFill>
      </fill>
    </dxf>
    <dxf>
      <fill>
        <patternFill>
          <bgColor theme="0" tint="-0.24994659260841701"/>
        </patternFill>
      </fill>
    </dxf>
    <dxf>
      <fill>
        <patternFill>
          <bgColor rgb="FFDCE6F1"/>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rgb="FF99FF66"/>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rgb="FF99FF66"/>
        </patternFill>
      </fill>
    </dxf>
    <dxf>
      <fill>
        <patternFill>
          <bgColor rgb="FFCCFFCC"/>
        </patternFill>
      </fill>
    </dxf>
    <dxf>
      <fill>
        <patternFill>
          <bgColor rgb="FFCCFFCC"/>
        </patternFill>
      </fill>
    </dxf>
    <dxf>
      <fill>
        <patternFill>
          <bgColor indexed="43"/>
        </patternFill>
      </fill>
    </dxf>
    <dxf>
      <fill>
        <patternFill>
          <bgColor indexed="10"/>
        </patternFill>
      </fill>
    </dxf>
    <dxf>
      <fill>
        <patternFill>
          <bgColor indexed="10"/>
        </patternFill>
      </fill>
    </dxf>
    <dxf>
      <fill>
        <patternFill>
          <bgColor indexed="42"/>
        </patternFill>
      </fill>
    </dxf>
    <dxf>
      <fill>
        <patternFill>
          <bgColor indexed="10"/>
        </patternFill>
      </fill>
    </dxf>
    <dxf>
      <fill>
        <patternFill>
          <bgColor rgb="FF99FF66"/>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42"/>
        </patternFill>
      </fill>
    </dxf>
    <dxf>
      <fill>
        <patternFill>
          <bgColor indexed="42"/>
        </patternFill>
      </fill>
    </dxf>
    <dxf>
      <fill>
        <patternFill>
          <bgColor rgb="FFDAEEF3"/>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42"/>
        </patternFill>
      </fill>
    </dxf>
    <dxf>
      <fill>
        <patternFill>
          <bgColor indexed="43"/>
        </patternFill>
      </fill>
    </dxf>
    <dxf>
      <fill>
        <patternFill>
          <bgColor theme="0"/>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9"/>
        </patternFill>
      </fill>
    </dxf>
    <dxf>
      <fill>
        <patternFill>
          <bgColor indexed="42"/>
        </patternFill>
      </fill>
    </dxf>
    <dxf>
      <fill>
        <patternFill>
          <bgColor indexed="43"/>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rgb="FFFF7C80"/>
        </patternFill>
      </fill>
    </dxf>
    <dxf>
      <fill>
        <patternFill>
          <bgColor rgb="FFFF7C80"/>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23"/>
        </patternFill>
      </fill>
    </dxf>
    <dxf>
      <fill>
        <patternFill>
          <bgColor indexed="10"/>
        </patternFill>
      </fill>
    </dxf>
    <dxf>
      <fill>
        <patternFill>
          <bgColor indexed="9"/>
        </patternFill>
      </fill>
    </dxf>
    <dxf>
      <fill>
        <patternFill>
          <bgColor indexed="42"/>
        </patternFill>
      </fill>
    </dxf>
    <dxf>
      <fill>
        <patternFill>
          <bgColor indexed="4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rgb="FFFF7C80"/>
        </patternFill>
      </fill>
    </dxf>
    <dxf>
      <fill>
        <patternFill>
          <bgColor rgb="FFFF7C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DCE6F1"/>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s>
  <tableStyles count="0" defaultTableStyle="TableStyleMedium2" defaultPivotStyle="PivotStyleLight16"/>
  <colors>
    <mruColors>
      <color rgb="FF99CCFF"/>
      <color rgb="FFFFFF99"/>
      <color rgb="FFCCFFFF"/>
      <color rgb="FF3366FF"/>
      <color rgb="FFFF0000"/>
      <color rgb="FFFFFF00"/>
      <color rgb="FF00FFFF"/>
      <color rgb="FFCCFFCC"/>
      <color rgb="FF0000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3.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emf"/><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5.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6.xml.rels><?xml version="1.0" encoding="UTF-8" standalone="yes"?>
<Relationships xmlns="http://schemas.openxmlformats.org/package/2006/relationships"><Relationship Id="rId2" Type="http://schemas.openxmlformats.org/officeDocument/2006/relationships/image" Target="../media/image86.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1352550</xdr:colOff>
      <xdr:row>3</xdr:row>
      <xdr:rowOff>175260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178991</xdr:colOff>
      <xdr:row>12</xdr:row>
      <xdr:rowOff>7541</xdr:rowOff>
    </xdr:from>
    <xdr:to>
      <xdr:col>6</xdr:col>
      <xdr:colOff>577653</xdr:colOff>
      <xdr:row>21</xdr:row>
      <xdr:rowOff>102576</xdr:rowOff>
    </xdr:to>
    <xdr:pic>
      <xdr:nvPicPr>
        <xdr:cNvPr id="4" name="Grafik 3">
          <a:extLst>
            <a:ext uri="{FF2B5EF4-FFF2-40B4-BE49-F238E27FC236}">
              <a16:creationId xmlns:a16="http://schemas.microsoft.com/office/drawing/2014/main" id="{20040CC2-CF2B-42B2-B00D-7AB1E9985C2C}"/>
            </a:ext>
          </a:extLst>
        </xdr:cNvPr>
        <xdr:cNvPicPr>
          <a:picLocks noChangeAspect="1"/>
        </xdr:cNvPicPr>
      </xdr:nvPicPr>
      <xdr:blipFill>
        <a:blip xmlns:r="http://schemas.openxmlformats.org/officeDocument/2006/relationships" r:embed="rId2"/>
        <a:stretch>
          <a:fillRect/>
        </a:stretch>
      </xdr:blipFill>
      <xdr:spPr>
        <a:xfrm>
          <a:off x="178991" y="3598466"/>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2"/>
        <a:stretch>
          <a:fillRect/>
        </a:stretch>
      </xdr:blipFill>
      <xdr:spPr>
        <a:xfrm>
          <a:off x="190500" y="5362575"/>
          <a:ext cx="9485714" cy="2476190"/>
        </a:xfrm>
        <a:prstGeom prst="rect">
          <a:avLst/>
        </a:prstGeom>
      </xdr:spPr>
    </xdr:pic>
    <xdr:clientData/>
  </xdr:twoCellAnchor>
  <xdr:twoCellAnchor editAs="oneCell">
    <xdr:from>
      <xdr:col>1</xdr:col>
      <xdr:colOff>0</xdr:colOff>
      <xdr:row>12</xdr:row>
      <xdr:rowOff>0</xdr:rowOff>
    </xdr:from>
    <xdr:to>
      <xdr:col>7</xdr:col>
      <xdr:colOff>55752</xdr:colOff>
      <xdr:row>22</xdr:row>
      <xdr:rowOff>28345</xdr:rowOff>
    </xdr:to>
    <xdr:pic>
      <xdr:nvPicPr>
        <xdr:cNvPr id="8" name="Grafik 7">
          <a:extLst>
            <a:ext uri="{FF2B5EF4-FFF2-40B4-BE49-F238E27FC236}">
              <a16:creationId xmlns:a16="http://schemas.microsoft.com/office/drawing/2014/main" id="{6274165A-6E1A-42F7-A099-56C8C736EC07}"/>
            </a:ext>
          </a:extLst>
        </xdr:cNvPr>
        <xdr:cNvPicPr>
          <a:picLocks noChangeAspect="1"/>
        </xdr:cNvPicPr>
      </xdr:nvPicPr>
      <xdr:blipFill>
        <a:blip xmlns:r="http://schemas.openxmlformats.org/officeDocument/2006/relationships" r:embed="rId3"/>
        <a:stretch>
          <a:fillRect/>
        </a:stretch>
      </xdr:blipFill>
      <xdr:spPr>
        <a:xfrm>
          <a:off x="190500" y="3190875"/>
          <a:ext cx="11180952" cy="18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2"/>
        <a:stretch>
          <a:fillRect/>
        </a:stretch>
      </xdr:blipFill>
      <xdr:spPr>
        <a:xfrm>
          <a:off x="209550" y="5486400"/>
          <a:ext cx="9352381" cy="2628571"/>
        </a:xfrm>
        <a:prstGeom prst="rect">
          <a:avLst/>
        </a:prstGeom>
      </xdr:spPr>
    </xdr:pic>
    <xdr:clientData/>
  </xdr:twoCellAnchor>
  <xdr:twoCellAnchor editAs="oneCell">
    <xdr:from>
      <xdr:col>1</xdr:col>
      <xdr:colOff>0</xdr:colOff>
      <xdr:row>11</xdr:row>
      <xdr:rowOff>0</xdr:rowOff>
    </xdr:from>
    <xdr:to>
      <xdr:col>7</xdr:col>
      <xdr:colOff>436745</xdr:colOff>
      <xdr:row>21</xdr:row>
      <xdr:rowOff>47393</xdr:rowOff>
    </xdr:to>
    <xdr:pic>
      <xdr:nvPicPr>
        <xdr:cNvPr id="6" name="Grafik 5">
          <a:extLst>
            <a:ext uri="{FF2B5EF4-FFF2-40B4-BE49-F238E27FC236}">
              <a16:creationId xmlns:a16="http://schemas.microsoft.com/office/drawing/2014/main" id="{70709BED-440C-4995-B072-D9428DB4AB74}"/>
            </a:ext>
          </a:extLst>
        </xdr:cNvPr>
        <xdr:cNvPicPr>
          <a:picLocks noChangeAspect="1"/>
        </xdr:cNvPicPr>
      </xdr:nvPicPr>
      <xdr:blipFill>
        <a:blip xmlns:r="http://schemas.openxmlformats.org/officeDocument/2006/relationships" r:embed="rId3"/>
        <a:stretch>
          <a:fillRect/>
        </a:stretch>
      </xdr:blipFill>
      <xdr:spPr>
        <a:xfrm>
          <a:off x="190500" y="3429000"/>
          <a:ext cx="11238095" cy="1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0</xdr:col>
      <xdr:colOff>104775</xdr:colOff>
      <xdr:row>11</xdr:row>
      <xdr:rowOff>104775</xdr:rowOff>
    </xdr:from>
    <xdr:to>
      <xdr:col>7</xdr:col>
      <xdr:colOff>131892</xdr:colOff>
      <xdr:row>20</xdr:row>
      <xdr:rowOff>152190</xdr:rowOff>
    </xdr:to>
    <xdr:pic>
      <xdr:nvPicPr>
        <xdr:cNvPr id="4" name="Grafik 3">
          <a:extLst>
            <a:ext uri="{FF2B5EF4-FFF2-40B4-BE49-F238E27FC236}">
              <a16:creationId xmlns:a16="http://schemas.microsoft.com/office/drawing/2014/main" id="{908EC58A-C9FA-42E4-3210-79248D70E9D3}"/>
            </a:ext>
          </a:extLst>
        </xdr:cNvPr>
        <xdr:cNvPicPr>
          <a:picLocks noChangeAspect="1"/>
        </xdr:cNvPicPr>
      </xdr:nvPicPr>
      <xdr:blipFill>
        <a:blip xmlns:r="http://schemas.openxmlformats.org/officeDocument/2006/relationships" r:embed="rId2"/>
        <a:stretch>
          <a:fillRect/>
        </a:stretch>
      </xdr:blipFill>
      <xdr:spPr>
        <a:xfrm>
          <a:off x="104775" y="3457575"/>
          <a:ext cx="11666667" cy="1676190"/>
        </a:xfrm>
        <a:prstGeom prst="rect">
          <a:avLst/>
        </a:prstGeom>
      </xdr:spPr>
    </xdr:pic>
    <xdr:clientData/>
  </xdr:twoCellAnchor>
  <xdr:twoCellAnchor editAs="oneCell">
    <xdr:from>
      <xdr:col>0</xdr:col>
      <xdr:colOff>142875</xdr:colOff>
      <xdr:row>25</xdr:row>
      <xdr:rowOff>76200</xdr:rowOff>
    </xdr:from>
    <xdr:to>
      <xdr:col>5</xdr:col>
      <xdr:colOff>1065444</xdr:colOff>
      <xdr:row>34</xdr:row>
      <xdr:rowOff>37901</xdr:rowOff>
    </xdr:to>
    <xdr:pic>
      <xdr:nvPicPr>
        <xdr:cNvPr id="5" name="Grafik 4">
          <a:extLst>
            <a:ext uri="{FF2B5EF4-FFF2-40B4-BE49-F238E27FC236}">
              <a16:creationId xmlns:a16="http://schemas.microsoft.com/office/drawing/2014/main" id="{AE5E5D99-B486-81D1-2CA5-A179012A9518}"/>
            </a:ext>
          </a:extLst>
        </xdr:cNvPr>
        <xdr:cNvPicPr>
          <a:picLocks noChangeAspect="1"/>
        </xdr:cNvPicPr>
      </xdr:nvPicPr>
      <xdr:blipFill>
        <a:blip xmlns:r="http://schemas.openxmlformats.org/officeDocument/2006/relationships" r:embed="rId3"/>
        <a:stretch>
          <a:fillRect/>
        </a:stretch>
      </xdr:blipFill>
      <xdr:spPr>
        <a:xfrm>
          <a:off x="142875" y="6248400"/>
          <a:ext cx="10847619" cy="15904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11:$S$116" spid="_x0000_s2147999"/>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9525</xdr:colOff>
      <xdr:row>10</xdr:row>
      <xdr:rowOff>333375</xdr:rowOff>
    </xdr:from>
    <xdr:to>
      <xdr:col>8</xdr:col>
      <xdr:colOff>522472</xdr:colOff>
      <xdr:row>21</xdr:row>
      <xdr:rowOff>66439</xdr:rowOff>
    </xdr:to>
    <xdr:pic>
      <xdr:nvPicPr>
        <xdr:cNvPr id="3" name="Grafik 2">
          <a:extLst>
            <a:ext uri="{FF2B5EF4-FFF2-40B4-BE49-F238E27FC236}">
              <a16:creationId xmlns:a16="http://schemas.microsoft.com/office/drawing/2014/main" id="{4F20F25E-8054-457B-A042-06EC611B92BC}"/>
            </a:ext>
          </a:extLst>
        </xdr:cNvPr>
        <xdr:cNvPicPr>
          <a:picLocks noChangeAspect="1"/>
        </xdr:cNvPicPr>
      </xdr:nvPicPr>
      <xdr:blipFill>
        <a:blip xmlns:r="http://schemas.openxmlformats.org/officeDocument/2006/relationships" r:embed="rId3"/>
        <a:stretch>
          <a:fillRect/>
        </a:stretch>
      </xdr:blipFill>
      <xdr:spPr>
        <a:xfrm>
          <a:off x="200025" y="3295650"/>
          <a:ext cx="11219047" cy="18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123825</xdr:colOff>
      <xdr:row>11</xdr:row>
      <xdr:rowOff>57150</xdr:rowOff>
    </xdr:from>
    <xdr:to>
      <xdr:col>7</xdr:col>
      <xdr:colOff>465324</xdr:colOff>
      <xdr:row>21</xdr:row>
      <xdr:rowOff>95019</xdr:rowOff>
    </xdr:to>
    <xdr:pic>
      <xdr:nvPicPr>
        <xdr:cNvPr id="6" name="Grafik 5">
          <a:extLst>
            <a:ext uri="{FF2B5EF4-FFF2-40B4-BE49-F238E27FC236}">
              <a16:creationId xmlns:a16="http://schemas.microsoft.com/office/drawing/2014/main" id="{067AF734-B473-4A04-98AA-E5B57FD1BC9E}"/>
            </a:ext>
          </a:extLst>
        </xdr:cNvPr>
        <xdr:cNvPicPr>
          <a:picLocks noChangeAspect="1"/>
        </xdr:cNvPicPr>
      </xdr:nvPicPr>
      <xdr:blipFill>
        <a:blip xmlns:r="http://schemas.openxmlformats.org/officeDocument/2006/relationships" r:embed="rId2"/>
        <a:stretch>
          <a:fillRect/>
        </a:stretch>
      </xdr:blipFill>
      <xdr:spPr>
        <a:xfrm>
          <a:off x="123825" y="3657600"/>
          <a:ext cx="11209524" cy="1847619"/>
        </a:xfrm>
        <a:prstGeom prst="rect">
          <a:avLst/>
        </a:prstGeom>
      </xdr:spPr>
    </xdr:pic>
    <xdr:clientData/>
  </xdr:twoCellAnchor>
  <xdr:twoCellAnchor editAs="oneCell">
    <xdr:from>
      <xdr:col>0</xdr:col>
      <xdr:colOff>152400</xdr:colOff>
      <xdr:row>21</xdr:row>
      <xdr:rowOff>133350</xdr:rowOff>
    </xdr:from>
    <xdr:to>
      <xdr:col>5</xdr:col>
      <xdr:colOff>465542</xdr:colOff>
      <xdr:row>32</xdr:row>
      <xdr:rowOff>9292</xdr:rowOff>
    </xdr:to>
    <xdr:pic>
      <xdr:nvPicPr>
        <xdr:cNvPr id="7" name="Grafik 6">
          <a:extLst>
            <a:ext uri="{FF2B5EF4-FFF2-40B4-BE49-F238E27FC236}">
              <a16:creationId xmlns:a16="http://schemas.microsoft.com/office/drawing/2014/main" id="{36A955E6-37E7-4F31-A21D-76E693148E33}"/>
            </a:ext>
          </a:extLst>
        </xdr:cNvPr>
        <xdr:cNvPicPr>
          <a:picLocks noChangeAspect="1"/>
        </xdr:cNvPicPr>
      </xdr:nvPicPr>
      <xdr:blipFill>
        <a:blip xmlns:r="http://schemas.openxmlformats.org/officeDocument/2006/relationships" r:embed="rId3"/>
        <a:stretch>
          <a:fillRect/>
        </a:stretch>
      </xdr:blipFill>
      <xdr:spPr>
        <a:xfrm>
          <a:off x="152400" y="5514975"/>
          <a:ext cx="9466667" cy="18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27</xdr:row>
      <xdr:rowOff>28575</xdr:rowOff>
    </xdr:from>
    <xdr:to>
      <xdr:col>5</xdr:col>
      <xdr:colOff>170275</xdr:colOff>
      <xdr:row>42</xdr:row>
      <xdr:rowOff>142521</xdr:rowOff>
    </xdr:to>
    <xdr:pic>
      <xdr:nvPicPr>
        <xdr:cNvPr id="3" name="Grafik 2">
          <a:extLst>
            <a:ext uri="{FF2B5EF4-FFF2-40B4-BE49-F238E27FC236}">
              <a16:creationId xmlns:a16="http://schemas.microsoft.com/office/drawing/2014/main" id="{0B1D7F62-CA42-4D4B-8A0C-B64A78232340}"/>
            </a:ext>
          </a:extLst>
        </xdr:cNvPr>
        <xdr:cNvPicPr>
          <a:picLocks noChangeAspect="1"/>
        </xdr:cNvPicPr>
      </xdr:nvPicPr>
      <xdr:blipFill>
        <a:blip xmlns:r="http://schemas.openxmlformats.org/officeDocument/2006/relationships" r:embed="rId2"/>
        <a:stretch>
          <a:fillRect/>
        </a:stretch>
      </xdr:blipFill>
      <xdr:spPr>
        <a:xfrm>
          <a:off x="200025" y="5953125"/>
          <a:ext cx="9400000" cy="2828571"/>
        </a:xfrm>
        <a:prstGeom prst="rect">
          <a:avLst/>
        </a:prstGeom>
      </xdr:spPr>
    </xdr:pic>
    <xdr:clientData/>
  </xdr:twoCellAnchor>
  <xdr:twoCellAnchor editAs="oneCell">
    <xdr:from>
      <xdr:col>0</xdr:col>
      <xdr:colOff>142875</xdr:colOff>
      <xdr:row>11</xdr:row>
      <xdr:rowOff>0</xdr:rowOff>
    </xdr:from>
    <xdr:to>
      <xdr:col>6</xdr:col>
      <xdr:colOff>893938</xdr:colOff>
      <xdr:row>25</xdr:row>
      <xdr:rowOff>113969</xdr:rowOff>
    </xdr:to>
    <xdr:pic>
      <xdr:nvPicPr>
        <xdr:cNvPr id="4" name="Grafik 3">
          <a:extLst>
            <a:ext uri="{FF2B5EF4-FFF2-40B4-BE49-F238E27FC236}">
              <a16:creationId xmlns:a16="http://schemas.microsoft.com/office/drawing/2014/main" id="{3D3C3A3B-3B7C-87EA-B913-3871F177D2C7}"/>
            </a:ext>
          </a:extLst>
        </xdr:cNvPr>
        <xdr:cNvPicPr>
          <a:picLocks noChangeAspect="1"/>
        </xdr:cNvPicPr>
      </xdr:nvPicPr>
      <xdr:blipFill>
        <a:blip xmlns:r="http://schemas.openxmlformats.org/officeDocument/2006/relationships" r:embed="rId3"/>
        <a:stretch>
          <a:fillRect/>
        </a:stretch>
      </xdr:blipFill>
      <xdr:spPr>
        <a:xfrm>
          <a:off x="142875" y="3028950"/>
          <a:ext cx="11295238"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3665643</xdr:colOff>
      <xdr:row>3</xdr:row>
      <xdr:rowOff>310515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7013"/>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1</xdr:col>
      <xdr:colOff>76200</xdr:colOff>
      <xdr:row>21</xdr:row>
      <xdr:rowOff>142875</xdr:rowOff>
    </xdr:from>
    <xdr:to>
      <xdr:col>5</xdr:col>
      <xdr:colOff>779876</xdr:colOff>
      <xdr:row>31</xdr:row>
      <xdr:rowOff>133125</xdr:rowOff>
    </xdr:to>
    <xdr:pic>
      <xdr:nvPicPr>
        <xdr:cNvPr id="11" name="Grafik 10">
          <a:extLst>
            <a:ext uri="{FF2B5EF4-FFF2-40B4-BE49-F238E27FC236}">
              <a16:creationId xmlns:a16="http://schemas.microsoft.com/office/drawing/2014/main" id="{D929D39B-5EC9-4178-85BE-DFE2EB1F481C}"/>
            </a:ext>
          </a:extLst>
        </xdr:cNvPr>
        <xdr:cNvPicPr>
          <a:picLocks noChangeAspect="1"/>
        </xdr:cNvPicPr>
      </xdr:nvPicPr>
      <xdr:blipFill>
        <a:blip xmlns:r="http://schemas.openxmlformats.org/officeDocument/2006/relationships" r:embed="rId2"/>
        <a:stretch>
          <a:fillRect/>
        </a:stretch>
      </xdr:blipFill>
      <xdr:spPr>
        <a:xfrm>
          <a:off x="266700" y="5886450"/>
          <a:ext cx="9390476" cy="1800000"/>
        </a:xfrm>
        <a:prstGeom prst="rect">
          <a:avLst/>
        </a:prstGeom>
      </xdr:spPr>
    </xdr:pic>
    <xdr:clientData/>
  </xdr:twoCellAnchor>
  <xdr:twoCellAnchor editAs="oneCell">
    <xdr:from>
      <xdr:col>1</xdr:col>
      <xdr:colOff>19050</xdr:colOff>
      <xdr:row>11</xdr:row>
      <xdr:rowOff>142875</xdr:rowOff>
    </xdr:from>
    <xdr:to>
      <xdr:col>7</xdr:col>
      <xdr:colOff>74770</xdr:colOff>
      <xdr:row>21</xdr:row>
      <xdr:rowOff>47411</xdr:rowOff>
    </xdr:to>
    <xdr:pic>
      <xdr:nvPicPr>
        <xdr:cNvPr id="3" name="Grafik 2">
          <a:extLst>
            <a:ext uri="{FF2B5EF4-FFF2-40B4-BE49-F238E27FC236}">
              <a16:creationId xmlns:a16="http://schemas.microsoft.com/office/drawing/2014/main" id="{4E8AA5F9-DB80-F4C2-03EB-6F296C92B757}"/>
            </a:ext>
          </a:extLst>
        </xdr:cNvPr>
        <xdr:cNvPicPr>
          <a:picLocks noChangeAspect="1"/>
        </xdr:cNvPicPr>
      </xdr:nvPicPr>
      <xdr:blipFill>
        <a:blip xmlns:r="http://schemas.openxmlformats.org/officeDocument/2006/relationships" r:embed="rId3"/>
        <a:stretch>
          <a:fillRect/>
        </a:stretch>
      </xdr:blipFill>
      <xdr:spPr>
        <a:xfrm>
          <a:off x="209550" y="4076700"/>
          <a:ext cx="11438095" cy="17142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123825</xdr:colOff>
      <xdr:row>10</xdr:row>
      <xdr:rowOff>161925</xdr:rowOff>
    </xdr:from>
    <xdr:to>
      <xdr:col>5</xdr:col>
      <xdr:colOff>684397</xdr:colOff>
      <xdr:row>21</xdr:row>
      <xdr:rowOff>133085</xdr:rowOff>
    </xdr:to>
    <xdr:pic>
      <xdr:nvPicPr>
        <xdr:cNvPr id="4" name="Grafik 3">
          <a:extLst>
            <a:ext uri="{FF2B5EF4-FFF2-40B4-BE49-F238E27FC236}">
              <a16:creationId xmlns:a16="http://schemas.microsoft.com/office/drawing/2014/main" id="{AFF3C57D-582D-48CA-8D2E-AB4DC4951CA5}"/>
            </a:ext>
          </a:extLst>
        </xdr:cNvPr>
        <xdr:cNvPicPr>
          <a:picLocks noChangeAspect="1"/>
        </xdr:cNvPicPr>
      </xdr:nvPicPr>
      <xdr:blipFill>
        <a:blip xmlns:r="http://schemas.openxmlformats.org/officeDocument/2006/relationships" r:embed="rId3"/>
        <a:stretch>
          <a:fillRect/>
        </a:stretch>
      </xdr:blipFill>
      <xdr:spPr>
        <a:xfrm>
          <a:off x="123825" y="2847975"/>
          <a:ext cx="11219047" cy="21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5379"/>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20</xdr:row>
      <xdr:rowOff>142875</xdr:rowOff>
    </xdr:from>
    <xdr:to>
      <xdr:col>8</xdr:col>
      <xdr:colOff>504825</xdr:colOff>
      <xdr:row>36</xdr:row>
      <xdr:rowOff>86121</xdr:rowOff>
    </xdr:to>
    <xdr:pic>
      <xdr:nvPicPr>
        <xdr:cNvPr id="2" name="Grafik 1">
          <a:extLst>
            <a:ext uri="{FF2B5EF4-FFF2-40B4-BE49-F238E27FC236}">
              <a16:creationId xmlns:a16="http://schemas.microsoft.com/office/drawing/2014/main" id="{71A49D65-6A34-D309-14B0-1E6BA0B6F653}"/>
            </a:ext>
          </a:extLst>
        </xdr:cNvPr>
        <xdr:cNvPicPr>
          <a:picLocks noChangeAspect="1"/>
        </xdr:cNvPicPr>
      </xdr:nvPicPr>
      <xdr:blipFill>
        <a:blip xmlns:r="http://schemas.openxmlformats.org/officeDocument/2006/relationships" r:embed="rId2"/>
        <a:stretch>
          <a:fillRect/>
        </a:stretch>
      </xdr:blipFill>
      <xdr:spPr>
        <a:xfrm>
          <a:off x="219075" y="5067300"/>
          <a:ext cx="11334750" cy="2838846"/>
        </a:xfrm>
        <a:prstGeom prst="rect">
          <a:avLst/>
        </a:prstGeom>
      </xdr:spPr>
    </xdr:pic>
    <xdr:clientData/>
  </xdr:twoCellAnchor>
  <xdr:twoCellAnchor editAs="oneCell">
    <xdr:from>
      <xdr:col>1</xdr:col>
      <xdr:colOff>19050</xdr:colOff>
      <xdr:row>11</xdr:row>
      <xdr:rowOff>45746</xdr:rowOff>
    </xdr:from>
    <xdr:to>
      <xdr:col>8</xdr:col>
      <xdr:colOff>485774</xdr:colOff>
      <xdr:row>20</xdr:row>
      <xdr:rowOff>114300</xdr:rowOff>
    </xdr:to>
    <xdr:pic>
      <xdr:nvPicPr>
        <xdr:cNvPr id="4" name="Grafik 3">
          <a:extLst>
            <a:ext uri="{FF2B5EF4-FFF2-40B4-BE49-F238E27FC236}">
              <a16:creationId xmlns:a16="http://schemas.microsoft.com/office/drawing/2014/main" id="{BED7342C-CC80-0224-B822-EF4AF74D2764}"/>
            </a:ext>
          </a:extLst>
        </xdr:cNvPr>
        <xdr:cNvPicPr>
          <a:picLocks noChangeAspect="1"/>
        </xdr:cNvPicPr>
      </xdr:nvPicPr>
      <xdr:blipFill>
        <a:blip xmlns:r="http://schemas.openxmlformats.org/officeDocument/2006/relationships" r:embed="rId3"/>
        <a:stretch>
          <a:fillRect/>
        </a:stretch>
      </xdr:blipFill>
      <xdr:spPr>
        <a:xfrm>
          <a:off x="209550" y="3341396"/>
          <a:ext cx="11325224" cy="169732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74083</xdr:colOff>
      <xdr:row>25</xdr:row>
      <xdr:rowOff>95250</xdr:rowOff>
    </xdr:from>
    <xdr:to>
      <xdr:col>8</xdr:col>
      <xdr:colOff>443841</xdr:colOff>
      <xdr:row>35</xdr:row>
      <xdr:rowOff>148166</xdr:rowOff>
    </xdr:to>
    <xdr:pic>
      <xdr:nvPicPr>
        <xdr:cNvPr id="3" name="Grafik 2">
          <a:extLst>
            <a:ext uri="{FF2B5EF4-FFF2-40B4-BE49-F238E27FC236}">
              <a16:creationId xmlns:a16="http://schemas.microsoft.com/office/drawing/2014/main" id="{63E935D3-EE0B-2B85-AB16-9239A3B5F888}"/>
            </a:ext>
          </a:extLst>
        </xdr:cNvPr>
        <xdr:cNvPicPr>
          <a:picLocks noChangeAspect="1"/>
        </xdr:cNvPicPr>
      </xdr:nvPicPr>
      <xdr:blipFill>
        <a:blip xmlns:r="http://schemas.openxmlformats.org/officeDocument/2006/relationships" r:embed="rId2"/>
        <a:stretch>
          <a:fillRect/>
        </a:stretch>
      </xdr:blipFill>
      <xdr:spPr>
        <a:xfrm>
          <a:off x="264583" y="6032500"/>
          <a:ext cx="11768008" cy="1852083"/>
        </a:xfrm>
        <a:prstGeom prst="rect">
          <a:avLst/>
        </a:prstGeom>
        <a:ln>
          <a:solidFill>
            <a:sysClr val="windowText" lastClr="000000"/>
          </a:solidFill>
        </a:ln>
      </xdr:spPr>
    </xdr:pic>
    <xdr:clientData/>
  </xdr:twoCellAnchor>
  <xdr:twoCellAnchor editAs="oneCell">
    <xdr:from>
      <xdr:col>1</xdr:col>
      <xdr:colOff>10583</xdr:colOff>
      <xdr:row>11</xdr:row>
      <xdr:rowOff>232833</xdr:rowOff>
    </xdr:from>
    <xdr:to>
      <xdr:col>8</xdr:col>
      <xdr:colOff>582083</xdr:colOff>
      <xdr:row>22</xdr:row>
      <xdr:rowOff>137584</xdr:rowOff>
    </xdr:to>
    <xdr:pic>
      <xdr:nvPicPr>
        <xdr:cNvPr id="2" name="Grafik 1">
          <a:extLst>
            <a:ext uri="{FF2B5EF4-FFF2-40B4-BE49-F238E27FC236}">
              <a16:creationId xmlns:a16="http://schemas.microsoft.com/office/drawing/2014/main" id="{E04E37D8-1B66-2DCF-6547-675CC66726FB}"/>
            </a:ext>
          </a:extLst>
        </xdr:cNvPr>
        <xdr:cNvPicPr>
          <a:picLocks noChangeAspect="1"/>
        </xdr:cNvPicPr>
      </xdr:nvPicPr>
      <xdr:blipFill>
        <a:blip xmlns:r="http://schemas.openxmlformats.org/officeDocument/2006/relationships" r:embed="rId3"/>
        <a:stretch>
          <a:fillRect/>
        </a:stretch>
      </xdr:blipFill>
      <xdr:spPr>
        <a:xfrm>
          <a:off x="201083" y="3492500"/>
          <a:ext cx="11969750" cy="204258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152400</xdr:colOff>
      <xdr:row>23</xdr:row>
      <xdr:rowOff>1</xdr:rowOff>
    </xdr:from>
    <xdr:to>
      <xdr:col>5</xdr:col>
      <xdr:colOff>876300</xdr:colOff>
      <xdr:row>39</xdr:row>
      <xdr:rowOff>170031</xdr:rowOff>
    </xdr:to>
    <xdr:pic>
      <xdr:nvPicPr>
        <xdr:cNvPr id="7" name="Grafik 6">
          <a:extLst>
            <a:ext uri="{FF2B5EF4-FFF2-40B4-BE49-F238E27FC236}">
              <a16:creationId xmlns:a16="http://schemas.microsoft.com/office/drawing/2014/main" id="{C6DF3257-A86D-3770-D9CD-F26AB470028C}"/>
            </a:ext>
          </a:extLst>
        </xdr:cNvPr>
        <xdr:cNvPicPr>
          <a:picLocks noChangeAspect="1"/>
        </xdr:cNvPicPr>
      </xdr:nvPicPr>
      <xdr:blipFill>
        <a:blip xmlns:r="http://schemas.openxmlformats.org/officeDocument/2006/relationships" r:embed="rId2"/>
        <a:stretch>
          <a:fillRect/>
        </a:stretch>
      </xdr:blipFill>
      <xdr:spPr>
        <a:xfrm>
          <a:off x="152400" y="5953126"/>
          <a:ext cx="10010775" cy="3065630"/>
        </a:xfrm>
        <a:prstGeom prst="rect">
          <a:avLst/>
        </a:prstGeom>
      </xdr:spPr>
    </xdr:pic>
    <xdr:clientData/>
  </xdr:twoCellAnchor>
  <xdr:twoCellAnchor editAs="oneCell">
    <xdr:from>
      <xdr:col>1</xdr:col>
      <xdr:colOff>9525</xdr:colOff>
      <xdr:row>11</xdr:row>
      <xdr:rowOff>57150</xdr:rowOff>
    </xdr:from>
    <xdr:to>
      <xdr:col>7</xdr:col>
      <xdr:colOff>477823</xdr:colOff>
      <xdr:row>20</xdr:row>
      <xdr:rowOff>161925</xdr:rowOff>
    </xdr:to>
    <xdr:pic>
      <xdr:nvPicPr>
        <xdr:cNvPr id="3" name="Grafik 2">
          <a:extLst>
            <a:ext uri="{FF2B5EF4-FFF2-40B4-BE49-F238E27FC236}">
              <a16:creationId xmlns:a16="http://schemas.microsoft.com/office/drawing/2014/main" id="{1C2FEA14-22A1-D986-850C-F60084711CE0}"/>
            </a:ext>
          </a:extLst>
        </xdr:cNvPr>
        <xdr:cNvPicPr>
          <a:picLocks noChangeAspect="1"/>
        </xdr:cNvPicPr>
      </xdr:nvPicPr>
      <xdr:blipFill>
        <a:blip xmlns:r="http://schemas.openxmlformats.org/officeDocument/2006/relationships" r:embed="rId3"/>
        <a:stretch>
          <a:fillRect/>
        </a:stretch>
      </xdr:blipFill>
      <xdr:spPr>
        <a:xfrm>
          <a:off x="200025" y="3400425"/>
          <a:ext cx="11269648" cy="1895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180975</xdr:colOff>
      <xdr:row>11</xdr:row>
      <xdr:rowOff>66675</xdr:rowOff>
    </xdr:from>
    <xdr:to>
      <xdr:col>5</xdr:col>
      <xdr:colOff>1104900</xdr:colOff>
      <xdr:row>21</xdr:row>
      <xdr:rowOff>171717</xdr:rowOff>
    </xdr:to>
    <xdr:pic>
      <xdr:nvPicPr>
        <xdr:cNvPr id="2" name="Grafik 1">
          <a:extLst>
            <a:ext uri="{FF2B5EF4-FFF2-40B4-BE49-F238E27FC236}">
              <a16:creationId xmlns:a16="http://schemas.microsoft.com/office/drawing/2014/main" id="{D60F5A34-63C7-24F7-8A57-2875B5C40BD0}"/>
            </a:ext>
          </a:extLst>
        </xdr:cNvPr>
        <xdr:cNvPicPr>
          <a:picLocks noChangeAspect="1"/>
        </xdr:cNvPicPr>
      </xdr:nvPicPr>
      <xdr:blipFill>
        <a:blip xmlns:r="http://schemas.openxmlformats.org/officeDocument/2006/relationships" r:embed="rId2"/>
        <a:stretch>
          <a:fillRect/>
        </a:stretch>
      </xdr:blipFill>
      <xdr:spPr>
        <a:xfrm>
          <a:off x="180975" y="3200400"/>
          <a:ext cx="11839575" cy="1914792"/>
        </a:xfrm>
        <a:prstGeom prst="rect">
          <a:avLst/>
        </a:prstGeom>
        <a:ln>
          <a:solidFill>
            <a:sysClr val="windowText" lastClr="000000"/>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28575</xdr:rowOff>
    </xdr:from>
    <xdr:to>
      <xdr:col>4</xdr:col>
      <xdr:colOff>331975</xdr:colOff>
      <xdr:row>20</xdr:row>
      <xdr:rowOff>123610</xdr:rowOff>
    </xdr:to>
    <xdr:pic>
      <xdr:nvPicPr>
        <xdr:cNvPr id="2" name="Grafik 1">
          <a:extLst>
            <a:ext uri="{FF2B5EF4-FFF2-40B4-BE49-F238E27FC236}">
              <a16:creationId xmlns:a16="http://schemas.microsoft.com/office/drawing/2014/main" id="{A1A8C553-899F-48B6-B710-26AB2BFFCFDD}"/>
            </a:ext>
          </a:extLst>
        </xdr:cNvPr>
        <xdr:cNvPicPr>
          <a:picLocks noChangeAspect="1"/>
        </xdr:cNvPicPr>
      </xdr:nvPicPr>
      <xdr:blipFill>
        <a:blip xmlns:r="http://schemas.openxmlformats.org/officeDocument/2006/relationships" r:embed="rId3"/>
        <a:stretch>
          <a:fillRect/>
        </a:stretch>
      </xdr:blipFill>
      <xdr:spPr>
        <a:xfrm>
          <a:off x="152400" y="3743325"/>
          <a:ext cx="11200000" cy="17238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0</xdr:col>
      <xdr:colOff>161925</xdr:colOff>
      <xdr:row>22</xdr:row>
      <xdr:rowOff>95250</xdr:rowOff>
    </xdr:from>
    <xdr:to>
      <xdr:col>5</xdr:col>
      <xdr:colOff>579827</xdr:colOff>
      <xdr:row>33</xdr:row>
      <xdr:rowOff>18811</xdr:rowOff>
    </xdr:to>
    <xdr:pic>
      <xdr:nvPicPr>
        <xdr:cNvPr id="2" name="Grafik 1">
          <a:extLst>
            <a:ext uri="{FF2B5EF4-FFF2-40B4-BE49-F238E27FC236}">
              <a16:creationId xmlns:a16="http://schemas.microsoft.com/office/drawing/2014/main" id="{B4BC901E-C68D-6A77-81BD-D304E230A926}"/>
            </a:ext>
          </a:extLst>
        </xdr:cNvPr>
        <xdr:cNvPicPr>
          <a:picLocks noChangeAspect="1"/>
        </xdr:cNvPicPr>
      </xdr:nvPicPr>
      <xdr:blipFill>
        <a:blip xmlns:r="http://schemas.openxmlformats.org/officeDocument/2006/relationships" r:embed="rId3"/>
        <a:stretch>
          <a:fillRect/>
        </a:stretch>
      </xdr:blipFill>
      <xdr:spPr>
        <a:xfrm>
          <a:off x="161925" y="5314950"/>
          <a:ext cx="9580952"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114300</xdr:colOff>
      <xdr:row>23</xdr:row>
      <xdr:rowOff>161925</xdr:rowOff>
    </xdr:from>
    <xdr:to>
      <xdr:col>5</xdr:col>
      <xdr:colOff>284557</xdr:colOff>
      <xdr:row>32</xdr:row>
      <xdr:rowOff>114102</xdr:rowOff>
    </xdr:to>
    <xdr:pic>
      <xdr:nvPicPr>
        <xdr:cNvPr id="3" name="Grafik 2">
          <a:extLst>
            <a:ext uri="{FF2B5EF4-FFF2-40B4-BE49-F238E27FC236}">
              <a16:creationId xmlns:a16="http://schemas.microsoft.com/office/drawing/2014/main" id="{7E0D82AC-EBC4-A297-3724-A3D08C0CC0D9}"/>
            </a:ext>
          </a:extLst>
        </xdr:cNvPr>
        <xdr:cNvPicPr>
          <a:picLocks noChangeAspect="1"/>
        </xdr:cNvPicPr>
      </xdr:nvPicPr>
      <xdr:blipFill>
        <a:blip xmlns:r="http://schemas.openxmlformats.org/officeDocument/2006/relationships" r:embed="rId3"/>
        <a:stretch>
          <a:fillRect/>
        </a:stretch>
      </xdr:blipFill>
      <xdr:spPr>
        <a:xfrm>
          <a:off x="304800" y="5257800"/>
          <a:ext cx="9542857" cy="158095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11</xdr:row>
      <xdr:rowOff>9525</xdr:rowOff>
    </xdr:from>
    <xdr:to>
      <xdr:col>8</xdr:col>
      <xdr:colOff>112906</xdr:colOff>
      <xdr:row>21</xdr:row>
      <xdr:rowOff>66442</xdr:rowOff>
    </xdr:to>
    <xdr:pic>
      <xdr:nvPicPr>
        <xdr:cNvPr id="3" name="Grafik 2">
          <a:extLst>
            <a:ext uri="{FF2B5EF4-FFF2-40B4-BE49-F238E27FC236}">
              <a16:creationId xmlns:a16="http://schemas.microsoft.com/office/drawing/2014/main" id="{1022C6F4-89B5-476A-80DD-B3BABF4D0866}"/>
            </a:ext>
          </a:extLst>
        </xdr:cNvPr>
        <xdr:cNvPicPr>
          <a:picLocks noChangeAspect="1"/>
        </xdr:cNvPicPr>
      </xdr:nvPicPr>
      <xdr:blipFill>
        <a:blip xmlns:r="http://schemas.openxmlformats.org/officeDocument/2006/relationships" r:embed="rId2"/>
        <a:stretch>
          <a:fillRect/>
        </a:stretch>
      </xdr:blipFill>
      <xdr:spPr>
        <a:xfrm>
          <a:off x="219075" y="3209925"/>
          <a:ext cx="11152381" cy="1866667"/>
        </a:xfrm>
        <a:prstGeom prst="rect">
          <a:avLst/>
        </a:prstGeom>
      </xdr:spPr>
    </xdr:pic>
    <xdr:clientData/>
  </xdr:twoCellAnchor>
  <xdr:twoCellAnchor editAs="oneCell">
    <xdr:from>
      <xdr:col>1</xdr:col>
      <xdr:colOff>57150</xdr:colOff>
      <xdr:row>22</xdr:row>
      <xdr:rowOff>95250</xdr:rowOff>
    </xdr:from>
    <xdr:to>
      <xdr:col>5</xdr:col>
      <xdr:colOff>656056</xdr:colOff>
      <xdr:row>35</xdr:row>
      <xdr:rowOff>85432</xdr:rowOff>
    </xdr:to>
    <xdr:pic>
      <xdr:nvPicPr>
        <xdr:cNvPr id="2" name="Grafik 1">
          <a:extLst>
            <a:ext uri="{FF2B5EF4-FFF2-40B4-BE49-F238E27FC236}">
              <a16:creationId xmlns:a16="http://schemas.microsoft.com/office/drawing/2014/main" id="{94E96C93-62F0-7EC7-4582-CB0DED1F3540}"/>
            </a:ext>
          </a:extLst>
        </xdr:cNvPr>
        <xdr:cNvPicPr>
          <a:picLocks noChangeAspect="1"/>
        </xdr:cNvPicPr>
      </xdr:nvPicPr>
      <xdr:blipFill>
        <a:blip xmlns:r="http://schemas.openxmlformats.org/officeDocument/2006/relationships" r:embed="rId3"/>
        <a:stretch>
          <a:fillRect/>
        </a:stretch>
      </xdr:blipFill>
      <xdr:spPr>
        <a:xfrm>
          <a:off x="247650" y="5286375"/>
          <a:ext cx="9352381" cy="23428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23</xdr:row>
      <xdr:rowOff>38100</xdr:rowOff>
    </xdr:from>
    <xdr:to>
      <xdr:col>5</xdr:col>
      <xdr:colOff>589355</xdr:colOff>
      <xdr:row>36</xdr:row>
      <xdr:rowOff>94949</xdr:rowOff>
    </xdr:to>
    <xdr:pic>
      <xdr:nvPicPr>
        <xdr:cNvPr id="3" name="Grafik 2">
          <a:extLst>
            <a:ext uri="{FF2B5EF4-FFF2-40B4-BE49-F238E27FC236}">
              <a16:creationId xmlns:a16="http://schemas.microsoft.com/office/drawing/2014/main" id="{A1DB4A8B-EF9B-D8FF-E7B3-948BFE6ED116}"/>
            </a:ext>
          </a:extLst>
        </xdr:cNvPr>
        <xdr:cNvPicPr>
          <a:picLocks noChangeAspect="1"/>
        </xdr:cNvPicPr>
      </xdr:nvPicPr>
      <xdr:blipFill>
        <a:blip xmlns:r="http://schemas.openxmlformats.org/officeDocument/2006/relationships" r:embed="rId2"/>
        <a:stretch>
          <a:fillRect/>
        </a:stretch>
      </xdr:blipFill>
      <xdr:spPr>
        <a:xfrm>
          <a:off x="247650" y="5267325"/>
          <a:ext cx="9561905" cy="2409524"/>
        </a:xfrm>
        <a:prstGeom prst="rect">
          <a:avLst/>
        </a:prstGeom>
      </xdr:spPr>
    </xdr:pic>
    <xdr:clientData/>
  </xdr:twoCellAnchor>
  <xdr:twoCellAnchor editAs="oneCell">
    <xdr:from>
      <xdr:col>0</xdr:col>
      <xdr:colOff>152400</xdr:colOff>
      <xdr:row>11</xdr:row>
      <xdr:rowOff>114300</xdr:rowOff>
    </xdr:from>
    <xdr:to>
      <xdr:col>6</xdr:col>
      <xdr:colOff>581025</xdr:colOff>
      <xdr:row>23</xdr:row>
      <xdr:rowOff>100645</xdr:rowOff>
    </xdr:to>
    <xdr:pic>
      <xdr:nvPicPr>
        <xdr:cNvPr id="4" name="Grafik 3">
          <a:extLst>
            <a:ext uri="{FF2B5EF4-FFF2-40B4-BE49-F238E27FC236}">
              <a16:creationId xmlns:a16="http://schemas.microsoft.com/office/drawing/2014/main" id="{E9B64AC8-97A7-617F-2E23-59DCAA66EFB9}"/>
            </a:ext>
          </a:extLst>
        </xdr:cNvPr>
        <xdr:cNvPicPr>
          <a:picLocks noChangeAspect="1"/>
        </xdr:cNvPicPr>
      </xdr:nvPicPr>
      <xdr:blipFill>
        <a:blip xmlns:r="http://schemas.openxmlformats.org/officeDocument/2006/relationships" r:embed="rId3"/>
        <a:stretch>
          <a:fillRect/>
        </a:stretch>
      </xdr:blipFill>
      <xdr:spPr>
        <a:xfrm>
          <a:off x="152400" y="3171825"/>
          <a:ext cx="10763250" cy="21580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0</xdr:col>
      <xdr:colOff>152400</xdr:colOff>
      <xdr:row>11</xdr:row>
      <xdr:rowOff>85725</xdr:rowOff>
    </xdr:from>
    <xdr:to>
      <xdr:col>6</xdr:col>
      <xdr:colOff>255778</xdr:colOff>
      <xdr:row>21</xdr:row>
      <xdr:rowOff>28356</xdr:rowOff>
    </xdr:to>
    <xdr:pic>
      <xdr:nvPicPr>
        <xdr:cNvPr id="2" name="Grafik 1">
          <a:extLst>
            <a:ext uri="{FF2B5EF4-FFF2-40B4-BE49-F238E27FC236}">
              <a16:creationId xmlns:a16="http://schemas.microsoft.com/office/drawing/2014/main" id="{5FD167C8-5ECD-4E54-902C-8980827C2383}"/>
            </a:ext>
          </a:extLst>
        </xdr:cNvPr>
        <xdr:cNvPicPr>
          <a:picLocks noChangeAspect="1"/>
        </xdr:cNvPicPr>
      </xdr:nvPicPr>
      <xdr:blipFill>
        <a:blip xmlns:r="http://schemas.openxmlformats.org/officeDocument/2006/relationships" r:embed="rId2"/>
        <a:stretch>
          <a:fillRect/>
        </a:stretch>
      </xdr:blipFill>
      <xdr:spPr>
        <a:xfrm>
          <a:off x="152400" y="3152775"/>
          <a:ext cx="11171428" cy="1752381"/>
        </a:xfrm>
        <a:prstGeom prst="rect">
          <a:avLst/>
        </a:prstGeom>
      </xdr:spPr>
    </xdr:pic>
    <xdr:clientData/>
  </xdr:twoCellAnchor>
  <xdr:twoCellAnchor editAs="oneCell">
    <xdr:from>
      <xdr:col>0</xdr:col>
      <xdr:colOff>180975</xdr:colOff>
      <xdr:row>22</xdr:row>
      <xdr:rowOff>28575</xdr:rowOff>
    </xdr:from>
    <xdr:to>
      <xdr:col>4</xdr:col>
      <xdr:colOff>789394</xdr:colOff>
      <xdr:row>36</xdr:row>
      <xdr:rowOff>123496</xdr:rowOff>
    </xdr:to>
    <xdr:pic>
      <xdr:nvPicPr>
        <xdr:cNvPr id="3" name="Grafik 2">
          <a:extLst>
            <a:ext uri="{FF2B5EF4-FFF2-40B4-BE49-F238E27FC236}">
              <a16:creationId xmlns:a16="http://schemas.microsoft.com/office/drawing/2014/main" id="{3FB99BD7-3CAE-9AC8-B97F-C62D9EEBF1B8}"/>
            </a:ext>
          </a:extLst>
        </xdr:cNvPr>
        <xdr:cNvPicPr>
          <a:picLocks noChangeAspect="1"/>
        </xdr:cNvPicPr>
      </xdr:nvPicPr>
      <xdr:blipFill>
        <a:blip xmlns:r="http://schemas.openxmlformats.org/officeDocument/2006/relationships" r:embed="rId3"/>
        <a:stretch>
          <a:fillRect/>
        </a:stretch>
      </xdr:blipFill>
      <xdr:spPr>
        <a:xfrm>
          <a:off x="180975" y="5086350"/>
          <a:ext cx="9447619" cy="26285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10</xdr:row>
      <xdr:rowOff>257175</xdr:rowOff>
    </xdr:from>
    <xdr:to>
      <xdr:col>6</xdr:col>
      <xdr:colOff>503430</xdr:colOff>
      <xdr:row>23</xdr:row>
      <xdr:rowOff>75908</xdr:rowOff>
    </xdr:to>
    <xdr:pic>
      <xdr:nvPicPr>
        <xdr:cNvPr id="2" name="Grafik 1">
          <a:extLst>
            <a:ext uri="{FF2B5EF4-FFF2-40B4-BE49-F238E27FC236}">
              <a16:creationId xmlns:a16="http://schemas.microsoft.com/office/drawing/2014/main" id="{855DE767-2CAD-4ABF-866B-31AF73EA5116}"/>
            </a:ext>
          </a:extLst>
        </xdr:cNvPr>
        <xdr:cNvPicPr>
          <a:picLocks noChangeAspect="1"/>
        </xdr:cNvPicPr>
      </xdr:nvPicPr>
      <xdr:blipFill>
        <a:blip xmlns:r="http://schemas.openxmlformats.org/officeDocument/2006/relationships" r:embed="rId2"/>
        <a:stretch>
          <a:fillRect/>
        </a:stretch>
      </xdr:blipFill>
      <xdr:spPr>
        <a:xfrm>
          <a:off x="152400" y="2914650"/>
          <a:ext cx="11161905" cy="2333333"/>
        </a:xfrm>
        <a:prstGeom prst="rect">
          <a:avLst/>
        </a:prstGeom>
      </xdr:spPr>
    </xdr:pic>
    <xdr:clientData/>
  </xdr:twoCellAnchor>
  <xdr:twoCellAnchor editAs="oneCell">
    <xdr:from>
      <xdr:col>0</xdr:col>
      <xdr:colOff>133350</xdr:colOff>
      <xdr:row>25</xdr:row>
      <xdr:rowOff>0</xdr:rowOff>
    </xdr:from>
    <xdr:to>
      <xdr:col>5</xdr:col>
      <xdr:colOff>8328</xdr:colOff>
      <xdr:row>40</xdr:row>
      <xdr:rowOff>66327</xdr:rowOff>
    </xdr:to>
    <xdr:pic>
      <xdr:nvPicPr>
        <xdr:cNvPr id="3" name="Grafik 2">
          <a:extLst>
            <a:ext uri="{FF2B5EF4-FFF2-40B4-BE49-F238E27FC236}">
              <a16:creationId xmlns:a16="http://schemas.microsoft.com/office/drawing/2014/main" id="{85C2D25A-9146-5E95-BB57-4167741C3F99}"/>
            </a:ext>
          </a:extLst>
        </xdr:cNvPr>
        <xdr:cNvPicPr>
          <a:picLocks noChangeAspect="1"/>
        </xdr:cNvPicPr>
      </xdr:nvPicPr>
      <xdr:blipFill>
        <a:blip xmlns:r="http://schemas.openxmlformats.org/officeDocument/2006/relationships" r:embed="rId3"/>
        <a:stretch>
          <a:fillRect/>
        </a:stretch>
      </xdr:blipFill>
      <xdr:spPr>
        <a:xfrm>
          <a:off x="133350" y="5534025"/>
          <a:ext cx="9571428" cy="27809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0</xdr:col>
      <xdr:colOff>180975</xdr:colOff>
      <xdr:row>10</xdr:row>
      <xdr:rowOff>295275</xdr:rowOff>
    </xdr:from>
    <xdr:to>
      <xdr:col>7</xdr:col>
      <xdr:colOff>351033</xdr:colOff>
      <xdr:row>20</xdr:row>
      <xdr:rowOff>56933</xdr:rowOff>
    </xdr:to>
    <xdr:pic>
      <xdr:nvPicPr>
        <xdr:cNvPr id="3" name="Grafik 2">
          <a:extLst>
            <a:ext uri="{FF2B5EF4-FFF2-40B4-BE49-F238E27FC236}">
              <a16:creationId xmlns:a16="http://schemas.microsoft.com/office/drawing/2014/main" id="{8F5B3A7F-7924-46E0-B6D8-546790B9600F}"/>
            </a:ext>
          </a:extLst>
        </xdr:cNvPr>
        <xdr:cNvPicPr>
          <a:picLocks noChangeAspect="1"/>
        </xdr:cNvPicPr>
      </xdr:nvPicPr>
      <xdr:blipFill>
        <a:blip xmlns:r="http://schemas.openxmlformats.org/officeDocument/2006/relationships" r:embed="rId2"/>
        <a:stretch>
          <a:fillRect/>
        </a:stretch>
      </xdr:blipFill>
      <xdr:spPr>
        <a:xfrm>
          <a:off x="180975" y="2809875"/>
          <a:ext cx="11133333" cy="1733333"/>
        </a:xfrm>
        <a:prstGeom prst="rect">
          <a:avLst/>
        </a:prstGeom>
      </xdr:spPr>
    </xdr:pic>
    <xdr:clientData/>
  </xdr:twoCellAnchor>
  <xdr:twoCellAnchor editAs="oneCell">
    <xdr:from>
      <xdr:col>1</xdr:col>
      <xdr:colOff>28575</xdr:colOff>
      <xdr:row>22</xdr:row>
      <xdr:rowOff>0</xdr:rowOff>
    </xdr:from>
    <xdr:to>
      <xdr:col>5</xdr:col>
      <xdr:colOff>579824</xdr:colOff>
      <xdr:row>33</xdr:row>
      <xdr:rowOff>142608</xdr:rowOff>
    </xdr:to>
    <xdr:pic>
      <xdr:nvPicPr>
        <xdr:cNvPr id="2" name="Grafik 1">
          <a:extLst>
            <a:ext uri="{FF2B5EF4-FFF2-40B4-BE49-F238E27FC236}">
              <a16:creationId xmlns:a16="http://schemas.microsoft.com/office/drawing/2014/main" id="{236670A4-508B-8E4C-14DD-51094F362E72}"/>
            </a:ext>
          </a:extLst>
        </xdr:cNvPr>
        <xdr:cNvPicPr>
          <a:picLocks noChangeAspect="1"/>
        </xdr:cNvPicPr>
      </xdr:nvPicPr>
      <xdr:blipFill>
        <a:blip xmlns:r="http://schemas.openxmlformats.org/officeDocument/2006/relationships" r:embed="rId3"/>
        <a:stretch>
          <a:fillRect/>
        </a:stretch>
      </xdr:blipFill>
      <xdr:spPr>
        <a:xfrm>
          <a:off x="219075" y="4848225"/>
          <a:ext cx="9609524" cy="21333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1</xdr:col>
      <xdr:colOff>28575</xdr:colOff>
      <xdr:row>21</xdr:row>
      <xdr:rowOff>95250</xdr:rowOff>
    </xdr:from>
    <xdr:to>
      <xdr:col>5</xdr:col>
      <xdr:colOff>656023</xdr:colOff>
      <xdr:row>35</xdr:row>
      <xdr:rowOff>28267</xdr:rowOff>
    </xdr:to>
    <xdr:pic>
      <xdr:nvPicPr>
        <xdr:cNvPr id="2" name="Grafik 1">
          <a:extLst>
            <a:ext uri="{FF2B5EF4-FFF2-40B4-BE49-F238E27FC236}">
              <a16:creationId xmlns:a16="http://schemas.microsoft.com/office/drawing/2014/main" id="{4C866454-04C6-F002-50C8-C2F1B664C2EA}"/>
            </a:ext>
          </a:extLst>
        </xdr:cNvPr>
        <xdr:cNvPicPr>
          <a:picLocks noChangeAspect="1"/>
        </xdr:cNvPicPr>
      </xdr:nvPicPr>
      <xdr:blipFill>
        <a:blip xmlns:r="http://schemas.openxmlformats.org/officeDocument/2006/relationships" r:embed="rId3"/>
        <a:stretch>
          <a:fillRect/>
        </a:stretch>
      </xdr:blipFill>
      <xdr:spPr>
        <a:xfrm>
          <a:off x="219075" y="5095875"/>
          <a:ext cx="9619048" cy="2466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104775</xdr:rowOff>
    </xdr:from>
    <xdr:to>
      <xdr:col>6</xdr:col>
      <xdr:colOff>484375</xdr:colOff>
      <xdr:row>23</xdr:row>
      <xdr:rowOff>47361</xdr:rowOff>
    </xdr:to>
    <xdr:pic>
      <xdr:nvPicPr>
        <xdr:cNvPr id="2" name="Grafik 1">
          <a:extLst>
            <a:ext uri="{FF2B5EF4-FFF2-40B4-BE49-F238E27FC236}">
              <a16:creationId xmlns:a16="http://schemas.microsoft.com/office/drawing/2014/main" id="{9BBDC594-EDF3-4101-AA30-688C2A77AAE9}"/>
            </a:ext>
          </a:extLst>
        </xdr:cNvPr>
        <xdr:cNvPicPr>
          <a:picLocks noChangeAspect="1"/>
        </xdr:cNvPicPr>
      </xdr:nvPicPr>
      <xdr:blipFill>
        <a:blip xmlns:r="http://schemas.openxmlformats.org/officeDocument/2006/relationships" r:embed="rId2"/>
        <a:stretch>
          <a:fillRect/>
        </a:stretch>
      </xdr:blipFill>
      <xdr:spPr>
        <a:xfrm>
          <a:off x="209550" y="3171825"/>
          <a:ext cx="11200000" cy="2114286"/>
        </a:xfrm>
        <a:prstGeom prst="rect">
          <a:avLst/>
        </a:prstGeom>
      </xdr:spPr>
    </xdr:pic>
    <xdr:clientData/>
  </xdr:twoCellAnchor>
  <xdr:twoCellAnchor editAs="oneCell">
    <xdr:from>
      <xdr:col>1</xdr:col>
      <xdr:colOff>85725</xdr:colOff>
      <xdr:row>23</xdr:row>
      <xdr:rowOff>123825</xdr:rowOff>
    </xdr:from>
    <xdr:to>
      <xdr:col>4</xdr:col>
      <xdr:colOff>1075138</xdr:colOff>
      <xdr:row>37</xdr:row>
      <xdr:rowOff>152080</xdr:rowOff>
    </xdr:to>
    <xdr:pic>
      <xdr:nvPicPr>
        <xdr:cNvPr id="3" name="Grafik 2">
          <a:extLst>
            <a:ext uri="{FF2B5EF4-FFF2-40B4-BE49-F238E27FC236}">
              <a16:creationId xmlns:a16="http://schemas.microsoft.com/office/drawing/2014/main" id="{A27D58AF-DCDE-84BA-A936-8A4147B0E16D}"/>
            </a:ext>
          </a:extLst>
        </xdr:cNvPr>
        <xdr:cNvPicPr>
          <a:picLocks noChangeAspect="1"/>
        </xdr:cNvPicPr>
      </xdr:nvPicPr>
      <xdr:blipFill>
        <a:blip xmlns:r="http://schemas.openxmlformats.org/officeDocument/2006/relationships" r:embed="rId3"/>
        <a:stretch>
          <a:fillRect/>
        </a:stretch>
      </xdr:blipFill>
      <xdr:spPr>
        <a:xfrm>
          <a:off x="276225" y="5362575"/>
          <a:ext cx="9495238" cy="25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0</xdr:col>
      <xdr:colOff>142875</xdr:colOff>
      <xdr:row>11</xdr:row>
      <xdr:rowOff>38100</xdr:rowOff>
    </xdr:from>
    <xdr:to>
      <xdr:col>7</xdr:col>
      <xdr:colOff>503431</xdr:colOff>
      <xdr:row>38</xdr:row>
      <xdr:rowOff>104156</xdr:rowOff>
    </xdr:to>
    <xdr:pic>
      <xdr:nvPicPr>
        <xdr:cNvPr id="4" name="Grafik 3">
          <a:extLst>
            <a:ext uri="{FF2B5EF4-FFF2-40B4-BE49-F238E27FC236}">
              <a16:creationId xmlns:a16="http://schemas.microsoft.com/office/drawing/2014/main" id="{E4B67E22-3CA2-9D0D-4494-85F0290C439C}"/>
            </a:ext>
          </a:extLst>
        </xdr:cNvPr>
        <xdr:cNvPicPr>
          <a:picLocks noChangeAspect="1"/>
        </xdr:cNvPicPr>
      </xdr:nvPicPr>
      <xdr:blipFill>
        <a:blip xmlns:r="http://schemas.openxmlformats.org/officeDocument/2006/relationships" r:embed="rId2"/>
        <a:stretch>
          <a:fillRect/>
        </a:stretch>
      </xdr:blipFill>
      <xdr:spPr>
        <a:xfrm>
          <a:off x="142875" y="3305175"/>
          <a:ext cx="11152381" cy="4952381"/>
        </a:xfrm>
        <a:prstGeom prst="rect">
          <a:avLst/>
        </a:prstGeom>
      </xdr:spPr>
    </xdr:pic>
    <xdr:clientData/>
  </xdr:twoCellAnchor>
  <xdr:twoCellAnchor editAs="oneCell">
    <xdr:from>
      <xdr:col>0</xdr:col>
      <xdr:colOff>171450</xdr:colOff>
      <xdr:row>39</xdr:row>
      <xdr:rowOff>152400</xdr:rowOff>
    </xdr:from>
    <xdr:to>
      <xdr:col>5</xdr:col>
      <xdr:colOff>485775</xdr:colOff>
      <xdr:row>73</xdr:row>
      <xdr:rowOff>59718</xdr:rowOff>
    </xdr:to>
    <xdr:pic>
      <xdr:nvPicPr>
        <xdr:cNvPr id="5" name="Grafik 4">
          <a:extLst>
            <a:ext uri="{FF2B5EF4-FFF2-40B4-BE49-F238E27FC236}">
              <a16:creationId xmlns:a16="http://schemas.microsoft.com/office/drawing/2014/main" id="{8CA49AD7-33F8-829C-9975-7396DCFEB4BE}"/>
            </a:ext>
          </a:extLst>
        </xdr:cNvPr>
        <xdr:cNvPicPr>
          <a:picLocks noChangeAspect="1"/>
        </xdr:cNvPicPr>
      </xdr:nvPicPr>
      <xdr:blipFill>
        <a:blip xmlns:r="http://schemas.openxmlformats.org/officeDocument/2006/relationships" r:embed="rId3"/>
        <a:stretch>
          <a:fillRect/>
        </a:stretch>
      </xdr:blipFill>
      <xdr:spPr>
        <a:xfrm>
          <a:off x="171450" y="8486775"/>
          <a:ext cx="9391650" cy="60604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11</xdr:row>
      <xdr:rowOff>9525</xdr:rowOff>
    </xdr:from>
    <xdr:to>
      <xdr:col>6</xdr:col>
      <xdr:colOff>189107</xdr:colOff>
      <xdr:row>20</xdr:row>
      <xdr:rowOff>133131</xdr:rowOff>
    </xdr:to>
    <xdr:pic>
      <xdr:nvPicPr>
        <xdr:cNvPr id="3" name="Grafik 2">
          <a:extLst>
            <a:ext uri="{FF2B5EF4-FFF2-40B4-BE49-F238E27FC236}">
              <a16:creationId xmlns:a16="http://schemas.microsoft.com/office/drawing/2014/main" id="{9569134F-AAAE-44CC-A050-65B0EFC01863}"/>
            </a:ext>
          </a:extLst>
        </xdr:cNvPr>
        <xdr:cNvPicPr>
          <a:picLocks noChangeAspect="1"/>
        </xdr:cNvPicPr>
      </xdr:nvPicPr>
      <xdr:blipFill>
        <a:blip xmlns:r="http://schemas.openxmlformats.org/officeDocument/2006/relationships" r:embed="rId2"/>
        <a:stretch>
          <a:fillRect/>
        </a:stretch>
      </xdr:blipFill>
      <xdr:spPr>
        <a:xfrm>
          <a:off x="285750" y="3143250"/>
          <a:ext cx="11142857" cy="1752381"/>
        </a:xfrm>
        <a:prstGeom prst="rect">
          <a:avLst/>
        </a:prstGeom>
      </xdr:spPr>
    </xdr:pic>
    <xdr:clientData/>
  </xdr:twoCellAnchor>
  <xdr:twoCellAnchor editAs="oneCell">
    <xdr:from>
      <xdr:col>1</xdr:col>
      <xdr:colOff>200025</xdr:colOff>
      <xdr:row>22</xdr:row>
      <xdr:rowOff>171450</xdr:rowOff>
    </xdr:from>
    <xdr:to>
      <xdr:col>4</xdr:col>
      <xdr:colOff>979875</xdr:colOff>
      <xdr:row>39</xdr:row>
      <xdr:rowOff>75827</xdr:rowOff>
    </xdr:to>
    <xdr:pic>
      <xdr:nvPicPr>
        <xdr:cNvPr id="6" name="Grafik 5">
          <a:extLst>
            <a:ext uri="{FF2B5EF4-FFF2-40B4-BE49-F238E27FC236}">
              <a16:creationId xmlns:a16="http://schemas.microsoft.com/office/drawing/2014/main" id="{34B66FA0-F23B-9D50-EA42-EB66DFE2689C}"/>
            </a:ext>
          </a:extLst>
        </xdr:cNvPr>
        <xdr:cNvPicPr>
          <a:picLocks noChangeAspect="1"/>
        </xdr:cNvPicPr>
      </xdr:nvPicPr>
      <xdr:blipFill>
        <a:blip xmlns:r="http://schemas.openxmlformats.org/officeDocument/2006/relationships" r:embed="rId3"/>
        <a:stretch>
          <a:fillRect/>
        </a:stretch>
      </xdr:blipFill>
      <xdr:spPr>
        <a:xfrm>
          <a:off x="390525" y="5295900"/>
          <a:ext cx="9600000" cy="2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215</xdr:row>
      <xdr:rowOff>84667</xdr:rowOff>
    </xdr:from>
    <xdr:to>
      <xdr:col>3</xdr:col>
      <xdr:colOff>38100</xdr:colOff>
      <xdr:row>219</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216</xdr:row>
      <xdr:rowOff>87629</xdr:rowOff>
    </xdr:from>
    <xdr:to>
      <xdr:col>5</xdr:col>
      <xdr:colOff>2571750</xdr:colOff>
      <xdr:row>218</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Fehlermeldung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212</xdr:row>
      <xdr:rowOff>177165</xdr:rowOff>
    </xdr:from>
    <xdr:to>
      <xdr:col>4</xdr:col>
      <xdr:colOff>1905000</xdr:colOff>
      <xdr:row>216</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138</xdr:row>
      <xdr:rowOff>9525</xdr:rowOff>
    </xdr:from>
    <xdr:to>
      <xdr:col>5</xdr:col>
      <xdr:colOff>2867026</xdr:colOff>
      <xdr:row>141</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161</xdr:row>
      <xdr:rowOff>85725</xdr:rowOff>
    </xdr:from>
    <xdr:to>
      <xdr:col>5</xdr:col>
      <xdr:colOff>0</xdr:colOff>
      <xdr:row>167</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151</xdr:row>
      <xdr:rowOff>177165</xdr:rowOff>
    </xdr:from>
    <xdr:to>
      <xdr:col>5</xdr:col>
      <xdr:colOff>9525</xdr:colOff>
      <xdr:row>154</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141</xdr:row>
      <xdr:rowOff>95250</xdr:rowOff>
    </xdr:from>
    <xdr:to>
      <xdr:col>5</xdr:col>
      <xdr:colOff>10583</xdr:colOff>
      <xdr:row>143</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221</xdr:row>
      <xdr:rowOff>38100</xdr:rowOff>
    </xdr:from>
    <xdr:to>
      <xdr:col>3</xdr:col>
      <xdr:colOff>0</xdr:colOff>
      <xdr:row>226</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220</xdr:row>
      <xdr:rowOff>11907</xdr:rowOff>
    </xdr:from>
    <xdr:to>
      <xdr:col>6</xdr:col>
      <xdr:colOff>2228850</xdr:colOff>
      <xdr:row>222</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223</xdr:row>
      <xdr:rowOff>19050</xdr:rowOff>
    </xdr:from>
    <xdr:to>
      <xdr:col>5</xdr:col>
      <xdr:colOff>4423165</xdr:colOff>
      <xdr:row>225</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223</xdr:row>
      <xdr:rowOff>19049</xdr:rowOff>
    </xdr:from>
    <xdr:to>
      <xdr:col>6</xdr:col>
      <xdr:colOff>2228882</xdr:colOff>
      <xdr:row>234</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225</xdr:row>
      <xdr:rowOff>161922</xdr:rowOff>
    </xdr:from>
    <xdr:to>
      <xdr:col>4</xdr:col>
      <xdr:colOff>1702515</xdr:colOff>
      <xdr:row>232</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225</xdr:row>
      <xdr:rowOff>163246</xdr:rowOff>
    </xdr:from>
    <xdr:to>
      <xdr:col>5</xdr:col>
      <xdr:colOff>1559502</xdr:colOff>
      <xdr:row>232</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a:t>
          </a:r>
          <a:r>
            <a:rPr lang="de-DE" sz="1000" baseline="0">
              <a:solidFill>
                <a:sysClr val="windowText" lastClr="000000"/>
              </a:solidFill>
              <a:latin typeface="Arial" panose="020B0604020202020204" pitchFamily="34" charset="0"/>
              <a:cs typeface="Arial" panose="020B0604020202020204" pitchFamily="34" charset="0"/>
            </a:rPr>
            <a:t>endoskopisch /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225</xdr:row>
      <xdr:rowOff>161395</xdr:rowOff>
    </xdr:from>
    <xdr:to>
      <xdr:col>5</xdr:col>
      <xdr:colOff>3018590</xdr:colOff>
      <xdr:row>232</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225</xdr:row>
      <xdr:rowOff>162717</xdr:rowOff>
    </xdr:from>
    <xdr:to>
      <xdr:col>5</xdr:col>
      <xdr:colOff>4422939</xdr:colOff>
      <xdr:row>232</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232</xdr:row>
      <xdr:rowOff>53762</xdr:rowOff>
    </xdr:from>
    <xdr:to>
      <xdr:col>2</xdr:col>
      <xdr:colOff>592667</xdr:colOff>
      <xdr:row>238</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233</xdr:row>
      <xdr:rowOff>126999</xdr:rowOff>
    </xdr:from>
    <xdr:to>
      <xdr:col>5</xdr:col>
      <xdr:colOff>1578028</xdr:colOff>
      <xdr:row>233</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235</xdr:row>
      <xdr:rowOff>42333</xdr:rowOff>
    </xdr:from>
    <xdr:to>
      <xdr:col>5</xdr:col>
      <xdr:colOff>1534583</xdr:colOff>
      <xdr:row>235</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235</xdr:row>
      <xdr:rowOff>21167</xdr:rowOff>
    </xdr:from>
    <xdr:to>
      <xdr:col>5</xdr:col>
      <xdr:colOff>1543050</xdr:colOff>
      <xdr:row>238</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695</xdr:row>
      <xdr:rowOff>177165</xdr:rowOff>
    </xdr:from>
    <xdr:to>
      <xdr:col>3</xdr:col>
      <xdr:colOff>156210</xdr:colOff>
      <xdr:row>700</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213</xdr:row>
      <xdr:rowOff>0</xdr:rowOff>
    </xdr:from>
    <xdr:to>
      <xdr:col>4</xdr:col>
      <xdr:colOff>1889763</xdr:colOff>
      <xdr:row>213</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xdr:row>
      <xdr:rowOff>10583</xdr:rowOff>
    </xdr:from>
    <xdr:to>
      <xdr:col>2</xdr:col>
      <xdr:colOff>31750</xdr:colOff>
      <xdr:row>215</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211</xdr:row>
      <xdr:rowOff>11430</xdr:rowOff>
    </xdr:from>
    <xdr:to>
      <xdr:col>4</xdr:col>
      <xdr:colOff>1906058</xdr:colOff>
      <xdr:row>216</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688</xdr:row>
      <xdr:rowOff>110489</xdr:rowOff>
    </xdr:from>
    <xdr:to>
      <xdr:col>2</xdr:col>
      <xdr:colOff>599909</xdr:colOff>
      <xdr:row>693</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688</xdr:row>
      <xdr:rowOff>129540</xdr:rowOff>
    </xdr:from>
    <xdr:to>
      <xdr:col>5</xdr:col>
      <xdr:colOff>1266826</xdr:colOff>
      <xdr:row>692</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685</xdr:row>
      <xdr:rowOff>0</xdr:rowOff>
    </xdr:from>
    <xdr:to>
      <xdr:col>5</xdr:col>
      <xdr:colOff>4042</xdr:colOff>
      <xdr:row>685</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685</xdr:row>
      <xdr:rowOff>11430</xdr:rowOff>
    </xdr:from>
    <xdr:to>
      <xdr:col>2</xdr:col>
      <xdr:colOff>9525</xdr:colOff>
      <xdr:row>688</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682</xdr:row>
      <xdr:rowOff>9525</xdr:rowOff>
    </xdr:from>
    <xdr:to>
      <xdr:col>5</xdr:col>
      <xdr:colOff>10583</xdr:colOff>
      <xdr:row>688</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693</xdr:row>
      <xdr:rowOff>21166</xdr:rowOff>
    </xdr:from>
    <xdr:to>
      <xdr:col>1</xdr:col>
      <xdr:colOff>611634</xdr:colOff>
      <xdr:row>695</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160</xdr:row>
      <xdr:rowOff>0</xdr:rowOff>
    </xdr:from>
    <xdr:to>
      <xdr:col>5</xdr:col>
      <xdr:colOff>2867026</xdr:colOff>
      <xdr:row>162</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150</xdr:row>
      <xdr:rowOff>87630</xdr:rowOff>
    </xdr:from>
    <xdr:to>
      <xdr:col>5</xdr:col>
      <xdr:colOff>2886075</xdr:colOff>
      <xdr:row>153</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135</xdr:row>
      <xdr:rowOff>31750</xdr:rowOff>
    </xdr:from>
    <xdr:to>
      <xdr:col>5</xdr:col>
      <xdr:colOff>10583</xdr:colOff>
      <xdr:row>138</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158</xdr:row>
      <xdr:rowOff>0</xdr:rowOff>
    </xdr:from>
    <xdr:to>
      <xdr:col>5</xdr:col>
      <xdr:colOff>9525</xdr:colOff>
      <xdr:row>160</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219</xdr:row>
      <xdr:rowOff>76200</xdr:rowOff>
    </xdr:from>
    <xdr:to>
      <xdr:col>2</xdr:col>
      <xdr:colOff>9525</xdr:colOff>
      <xdr:row>221</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222</xdr:row>
      <xdr:rowOff>76200</xdr:rowOff>
    </xdr:from>
    <xdr:to>
      <xdr:col>4</xdr:col>
      <xdr:colOff>9211</xdr:colOff>
      <xdr:row>222</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232</xdr:row>
      <xdr:rowOff>74084</xdr:rowOff>
    </xdr:from>
    <xdr:to>
      <xdr:col>5</xdr:col>
      <xdr:colOff>1576917</xdr:colOff>
      <xdr:row>233</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118</xdr:row>
      <xdr:rowOff>47625</xdr:rowOff>
    </xdr:from>
    <xdr:to>
      <xdr:col>5</xdr:col>
      <xdr:colOff>47625</xdr:colOff>
      <xdr:row>119</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149</xdr:row>
      <xdr:rowOff>0</xdr:rowOff>
    </xdr:from>
    <xdr:to>
      <xdr:col>5</xdr:col>
      <xdr:colOff>17192</xdr:colOff>
      <xdr:row>150</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142875</xdr:colOff>
      <xdr:row>10</xdr:row>
      <xdr:rowOff>295275</xdr:rowOff>
    </xdr:from>
    <xdr:to>
      <xdr:col>6</xdr:col>
      <xdr:colOff>17661</xdr:colOff>
      <xdr:row>20</xdr:row>
      <xdr:rowOff>171219</xdr:rowOff>
    </xdr:to>
    <xdr:pic>
      <xdr:nvPicPr>
        <xdr:cNvPr id="4" name="Grafik 3">
          <a:extLst>
            <a:ext uri="{FF2B5EF4-FFF2-40B4-BE49-F238E27FC236}">
              <a16:creationId xmlns:a16="http://schemas.microsoft.com/office/drawing/2014/main" id="{E13BEAFA-6994-46DE-B5E5-4236D9D756F9}"/>
            </a:ext>
          </a:extLst>
        </xdr:cNvPr>
        <xdr:cNvPicPr>
          <a:picLocks noChangeAspect="1"/>
        </xdr:cNvPicPr>
      </xdr:nvPicPr>
      <xdr:blipFill>
        <a:blip xmlns:r="http://schemas.openxmlformats.org/officeDocument/2006/relationships" r:embed="rId2"/>
        <a:stretch>
          <a:fillRect/>
        </a:stretch>
      </xdr:blipFill>
      <xdr:spPr>
        <a:xfrm>
          <a:off x="142875" y="3714750"/>
          <a:ext cx="11114286" cy="1847619"/>
        </a:xfrm>
        <a:prstGeom prst="rect">
          <a:avLst/>
        </a:prstGeom>
      </xdr:spPr>
    </xdr:pic>
    <xdr:clientData/>
  </xdr:twoCellAnchor>
  <xdr:twoCellAnchor editAs="oneCell">
    <xdr:from>
      <xdr:col>1</xdr:col>
      <xdr:colOff>19050</xdr:colOff>
      <xdr:row>22</xdr:row>
      <xdr:rowOff>95250</xdr:rowOff>
    </xdr:from>
    <xdr:to>
      <xdr:col>4</xdr:col>
      <xdr:colOff>294138</xdr:colOff>
      <xdr:row>37</xdr:row>
      <xdr:rowOff>152054</xdr:rowOff>
    </xdr:to>
    <xdr:pic>
      <xdr:nvPicPr>
        <xdr:cNvPr id="3" name="Grafik 2">
          <a:extLst>
            <a:ext uri="{FF2B5EF4-FFF2-40B4-BE49-F238E27FC236}">
              <a16:creationId xmlns:a16="http://schemas.microsoft.com/office/drawing/2014/main" id="{1E479389-B5FA-C759-9D82-D80A6B32757B}"/>
            </a:ext>
          </a:extLst>
        </xdr:cNvPr>
        <xdr:cNvPicPr>
          <a:picLocks noChangeAspect="1"/>
        </xdr:cNvPicPr>
      </xdr:nvPicPr>
      <xdr:blipFill>
        <a:blip xmlns:r="http://schemas.openxmlformats.org/officeDocument/2006/relationships" r:embed="rId3"/>
        <a:stretch>
          <a:fillRect/>
        </a:stretch>
      </xdr:blipFill>
      <xdr:spPr>
        <a:xfrm>
          <a:off x="209550" y="5848350"/>
          <a:ext cx="9095238" cy="277142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142875</xdr:colOff>
      <xdr:row>12</xdr:row>
      <xdr:rowOff>161925</xdr:rowOff>
    </xdr:from>
    <xdr:to>
      <xdr:col>6</xdr:col>
      <xdr:colOff>465324</xdr:colOff>
      <xdr:row>23</xdr:row>
      <xdr:rowOff>9295</xdr:rowOff>
    </xdr:to>
    <xdr:pic>
      <xdr:nvPicPr>
        <xdr:cNvPr id="4" name="Grafik 3">
          <a:extLst>
            <a:ext uri="{FF2B5EF4-FFF2-40B4-BE49-F238E27FC236}">
              <a16:creationId xmlns:a16="http://schemas.microsoft.com/office/drawing/2014/main" id="{2023CB40-6F34-05A4-55A2-3107E7800289}"/>
            </a:ext>
          </a:extLst>
        </xdr:cNvPr>
        <xdr:cNvPicPr>
          <a:picLocks noChangeAspect="1"/>
        </xdr:cNvPicPr>
      </xdr:nvPicPr>
      <xdr:blipFill>
        <a:blip xmlns:r="http://schemas.openxmlformats.org/officeDocument/2006/relationships" r:embed="rId2"/>
        <a:stretch>
          <a:fillRect/>
        </a:stretch>
      </xdr:blipFill>
      <xdr:spPr>
        <a:xfrm>
          <a:off x="333375" y="3562350"/>
          <a:ext cx="11209524" cy="1838095"/>
        </a:xfrm>
        <a:prstGeom prst="rect">
          <a:avLst/>
        </a:prstGeom>
      </xdr:spPr>
    </xdr:pic>
    <xdr:clientData/>
  </xdr:twoCellAnchor>
  <xdr:twoCellAnchor editAs="oneCell">
    <xdr:from>
      <xdr:col>0</xdr:col>
      <xdr:colOff>180976</xdr:colOff>
      <xdr:row>24</xdr:row>
      <xdr:rowOff>19050</xdr:rowOff>
    </xdr:from>
    <xdr:to>
      <xdr:col>5</xdr:col>
      <xdr:colOff>371476</xdr:colOff>
      <xdr:row>39</xdr:row>
      <xdr:rowOff>142520</xdr:rowOff>
    </xdr:to>
    <xdr:pic>
      <xdr:nvPicPr>
        <xdr:cNvPr id="5" name="Grafik 4">
          <a:extLst>
            <a:ext uri="{FF2B5EF4-FFF2-40B4-BE49-F238E27FC236}">
              <a16:creationId xmlns:a16="http://schemas.microsoft.com/office/drawing/2014/main" id="{FC48001B-F32C-1687-17A3-53E99A82576C}"/>
            </a:ext>
          </a:extLst>
        </xdr:cNvPr>
        <xdr:cNvPicPr>
          <a:picLocks noChangeAspect="1"/>
        </xdr:cNvPicPr>
      </xdr:nvPicPr>
      <xdr:blipFill rotWithShape="1">
        <a:blip xmlns:r="http://schemas.openxmlformats.org/officeDocument/2006/relationships" r:embed="rId3"/>
        <a:srcRect r="1101"/>
        <a:stretch/>
      </xdr:blipFill>
      <xdr:spPr>
        <a:xfrm>
          <a:off x="180976" y="5591175"/>
          <a:ext cx="10153650" cy="283809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9525</xdr:colOff>
      <xdr:row>11</xdr:row>
      <xdr:rowOff>47625</xdr:rowOff>
    </xdr:from>
    <xdr:to>
      <xdr:col>6</xdr:col>
      <xdr:colOff>817761</xdr:colOff>
      <xdr:row>31</xdr:row>
      <xdr:rowOff>123363</xdr:rowOff>
    </xdr:to>
    <xdr:pic>
      <xdr:nvPicPr>
        <xdr:cNvPr id="4" name="Grafik 3">
          <a:extLst>
            <a:ext uri="{FF2B5EF4-FFF2-40B4-BE49-F238E27FC236}">
              <a16:creationId xmlns:a16="http://schemas.microsoft.com/office/drawing/2014/main" id="{2B09B03B-58EF-434A-9DC9-18C82ED0DAE2}"/>
            </a:ext>
          </a:extLst>
        </xdr:cNvPr>
        <xdr:cNvPicPr>
          <a:picLocks noChangeAspect="1"/>
        </xdr:cNvPicPr>
      </xdr:nvPicPr>
      <xdr:blipFill>
        <a:blip xmlns:r="http://schemas.openxmlformats.org/officeDocument/2006/relationships" r:embed="rId2"/>
        <a:stretch>
          <a:fillRect/>
        </a:stretch>
      </xdr:blipFill>
      <xdr:spPr>
        <a:xfrm>
          <a:off x="200025" y="3267075"/>
          <a:ext cx="11114286" cy="3695238"/>
        </a:xfrm>
        <a:prstGeom prst="rect">
          <a:avLst/>
        </a:prstGeom>
      </xdr:spPr>
    </xdr:pic>
    <xdr:clientData/>
  </xdr:twoCellAnchor>
  <xdr:twoCellAnchor editAs="oneCell">
    <xdr:from>
      <xdr:col>1</xdr:col>
      <xdr:colOff>66675</xdr:colOff>
      <xdr:row>33</xdr:row>
      <xdr:rowOff>85725</xdr:rowOff>
    </xdr:from>
    <xdr:to>
      <xdr:col>5</xdr:col>
      <xdr:colOff>351240</xdr:colOff>
      <xdr:row>46</xdr:row>
      <xdr:rowOff>9240</xdr:rowOff>
    </xdr:to>
    <xdr:pic>
      <xdr:nvPicPr>
        <xdr:cNvPr id="3" name="Grafik 2">
          <a:extLst>
            <a:ext uri="{FF2B5EF4-FFF2-40B4-BE49-F238E27FC236}">
              <a16:creationId xmlns:a16="http://schemas.microsoft.com/office/drawing/2014/main" id="{A0C6229E-C468-F8B9-1BB1-F2CC693D6F81}"/>
            </a:ext>
          </a:extLst>
        </xdr:cNvPr>
        <xdr:cNvPicPr>
          <a:picLocks noChangeAspect="1"/>
        </xdr:cNvPicPr>
      </xdr:nvPicPr>
      <xdr:blipFill>
        <a:blip xmlns:r="http://schemas.openxmlformats.org/officeDocument/2006/relationships" r:embed="rId3"/>
        <a:stretch>
          <a:fillRect/>
        </a:stretch>
      </xdr:blipFill>
      <xdr:spPr>
        <a:xfrm>
          <a:off x="257175" y="7286625"/>
          <a:ext cx="9476190" cy="22761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142875</xdr:colOff>
      <xdr:row>11</xdr:row>
      <xdr:rowOff>0</xdr:rowOff>
    </xdr:from>
    <xdr:to>
      <xdr:col>7</xdr:col>
      <xdr:colOff>274821</xdr:colOff>
      <xdr:row>21</xdr:row>
      <xdr:rowOff>37869</xdr:rowOff>
    </xdr:to>
    <xdr:pic>
      <xdr:nvPicPr>
        <xdr:cNvPr id="2" name="Grafik 1">
          <a:extLst>
            <a:ext uri="{FF2B5EF4-FFF2-40B4-BE49-F238E27FC236}">
              <a16:creationId xmlns:a16="http://schemas.microsoft.com/office/drawing/2014/main" id="{C45BED34-1325-40F5-BC61-E6AD517F0A53}"/>
            </a:ext>
          </a:extLst>
        </xdr:cNvPr>
        <xdr:cNvPicPr>
          <a:picLocks noChangeAspect="1"/>
        </xdr:cNvPicPr>
      </xdr:nvPicPr>
      <xdr:blipFill>
        <a:blip xmlns:r="http://schemas.openxmlformats.org/officeDocument/2006/relationships" r:embed="rId2"/>
        <a:stretch>
          <a:fillRect/>
        </a:stretch>
      </xdr:blipFill>
      <xdr:spPr>
        <a:xfrm>
          <a:off x="142875" y="3019425"/>
          <a:ext cx="11228571" cy="1847619"/>
        </a:xfrm>
        <a:prstGeom prst="rect">
          <a:avLst/>
        </a:prstGeom>
      </xdr:spPr>
    </xdr:pic>
    <xdr:clientData/>
  </xdr:twoCellAnchor>
  <xdr:twoCellAnchor editAs="oneCell">
    <xdr:from>
      <xdr:col>0</xdr:col>
      <xdr:colOff>123825</xdr:colOff>
      <xdr:row>22</xdr:row>
      <xdr:rowOff>66675</xdr:rowOff>
    </xdr:from>
    <xdr:to>
      <xdr:col>5</xdr:col>
      <xdr:colOff>360748</xdr:colOff>
      <xdr:row>36</xdr:row>
      <xdr:rowOff>75882</xdr:rowOff>
    </xdr:to>
    <xdr:pic>
      <xdr:nvPicPr>
        <xdr:cNvPr id="3" name="Grafik 2">
          <a:extLst>
            <a:ext uri="{FF2B5EF4-FFF2-40B4-BE49-F238E27FC236}">
              <a16:creationId xmlns:a16="http://schemas.microsoft.com/office/drawing/2014/main" id="{39C21F21-EA92-5D21-0CFC-1D12F23B4388}"/>
            </a:ext>
          </a:extLst>
        </xdr:cNvPr>
        <xdr:cNvPicPr>
          <a:picLocks noChangeAspect="1"/>
        </xdr:cNvPicPr>
      </xdr:nvPicPr>
      <xdr:blipFill>
        <a:blip xmlns:r="http://schemas.openxmlformats.org/officeDocument/2006/relationships" r:embed="rId3"/>
        <a:stretch>
          <a:fillRect/>
        </a:stretch>
      </xdr:blipFill>
      <xdr:spPr>
        <a:xfrm>
          <a:off x="123825" y="5076825"/>
          <a:ext cx="9619048" cy="25428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180975</xdr:colOff>
      <xdr:row>11</xdr:row>
      <xdr:rowOff>57150</xdr:rowOff>
    </xdr:from>
    <xdr:to>
      <xdr:col>7</xdr:col>
      <xdr:colOff>417683</xdr:colOff>
      <xdr:row>19</xdr:row>
      <xdr:rowOff>28377</xdr:rowOff>
    </xdr:to>
    <xdr:pic>
      <xdr:nvPicPr>
        <xdr:cNvPr id="5" name="Grafik 4">
          <a:extLst>
            <a:ext uri="{FF2B5EF4-FFF2-40B4-BE49-F238E27FC236}">
              <a16:creationId xmlns:a16="http://schemas.microsoft.com/office/drawing/2014/main" id="{76E2BF3C-9765-0E85-B93D-A93721B8E0EF}"/>
            </a:ext>
          </a:extLst>
        </xdr:cNvPr>
        <xdr:cNvPicPr>
          <a:picLocks noChangeAspect="1"/>
        </xdr:cNvPicPr>
      </xdr:nvPicPr>
      <xdr:blipFill>
        <a:blip xmlns:r="http://schemas.openxmlformats.org/officeDocument/2006/relationships" r:embed="rId2"/>
        <a:stretch>
          <a:fillRect/>
        </a:stretch>
      </xdr:blipFill>
      <xdr:spPr>
        <a:xfrm>
          <a:off x="180975" y="3133725"/>
          <a:ext cx="11333333" cy="1580952"/>
        </a:xfrm>
        <a:prstGeom prst="rect">
          <a:avLst/>
        </a:prstGeom>
      </xdr:spPr>
    </xdr:pic>
    <xdr:clientData/>
  </xdr:twoCellAnchor>
  <xdr:twoCellAnchor editAs="oneCell">
    <xdr:from>
      <xdr:col>1</xdr:col>
      <xdr:colOff>38100</xdr:colOff>
      <xdr:row>22</xdr:row>
      <xdr:rowOff>19050</xdr:rowOff>
    </xdr:from>
    <xdr:to>
      <xdr:col>5</xdr:col>
      <xdr:colOff>551237</xdr:colOff>
      <xdr:row>42</xdr:row>
      <xdr:rowOff>113836</xdr:rowOff>
    </xdr:to>
    <xdr:pic>
      <xdr:nvPicPr>
        <xdr:cNvPr id="6" name="Grafik 5">
          <a:extLst>
            <a:ext uri="{FF2B5EF4-FFF2-40B4-BE49-F238E27FC236}">
              <a16:creationId xmlns:a16="http://schemas.microsoft.com/office/drawing/2014/main" id="{48E9859E-DFC1-1D3C-6D93-29B6DCB1679E}"/>
            </a:ext>
          </a:extLst>
        </xdr:cNvPr>
        <xdr:cNvPicPr>
          <a:picLocks noChangeAspect="1"/>
        </xdr:cNvPicPr>
      </xdr:nvPicPr>
      <xdr:blipFill>
        <a:blip xmlns:r="http://schemas.openxmlformats.org/officeDocument/2006/relationships" r:embed="rId3"/>
        <a:stretch>
          <a:fillRect/>
        </a:stretch>
      </xdr:blipFill>
      <xdr:spPr>
        <a:xfrm>
          <a:off x="228600" y="5248275"/>
          <a:ext cx="9704762" cy="37142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0</xdr:colOff>
      <xdr:row>24</xdr:row>
      <xdr:rowOff>85725</xdr:rowOff>
    </xdr:from>
    <xdr:to>
      <xdr:col>5</xdr:col>
      <xdr:colOff>341663</xdr:colOff>
      <xdr:row>39</xdr:row>
      <xdr:rowOff>28575</xdr:rowOff>
    </xdr:to>
    <xdr:pic>
      <xdr:nvPicPr>
        <xdr:cNvPr id="3" name="Grafik 2">
          <a:extLst>
            <a:ext uri="{FF2B5EF4-FFF2-40B4-BE49-F238E27FC236}">
              <a16:creationId xmlns:a16="http://schemas.microsoft.com/office/drawing/2014/main" id="{B4D30EDD-3471-9F25-2BA1-1AB5699AACF2}"/>
            </a:ext>
          </a:extLst>
        </xdr:cNvPr>
        <xdr:cNvPicPr>
          <a:picLocks noChangeAspect="1"/>
        </xdr:cNvPicPr>
      </xdr:nvPicPr>
      <xdr:blipFill rotWithShape="1">
        <a:blip xmlns:r="http://schemas.openxmlformats.org/officeDocument/2006/relationships" r:embed="rId2"/>
        <a:srcRect b="13611"/>
        <a:stretch/>
      </xdr:blipFill>
      <xdr:spPr>
        <a:xfrm>
          <a:off x="209550" y="5886450"/>
          <a:ext cx="9895238" cy="2657475"/>
        </a:xfrm>
        <a:prstGeom prst="rect">
          <a:avLst/>
        </a:prstGeom>
      </xdr:spPr>
    </xdr:pic>
    <xdr:clientData/>
  </xdr:twoCellAnchor>
  <xdr:twoCellAnchor editAs="oneCell">
    <xdr:from>
      <xdr:col>0</xdr:col>
      <xdr:colOff>171450</xdr:colOff>
      <xdr:row>11</xdr:row>
      <xdr:rowOff>19050</xdr:rowOff>
    </xdr:from>
    <xdr:to>
      <xdr:col>6</xdr:col>
      <xdr:colOff>551043</xdr:colOff>
      <xdr:row>24</xdr:row>
      <xdr:rowOff>85402</xdr:rowOff>
    </xdr:to>
    <xdr:pic>
      <xdr:nvPicPr>
        <xdr:cNvPr id="6" name="Grafik 5">
          <a:extLst>
            <a:ext uri="{FF2B5EF4-FFF2-40B4-BE49-F238E27FC236}">
              <a16:creationId xmlns:a16="http://schemas.microsoft.com/office/drawing/2014/main" id="{8CE70D54-56E2-9F93-D92C-E2CCFBC10FB0}"/>
            </a:ext>
          </a:extLst>
        </xdr:cNvPr>
        <xdr:cNvPicPr>
          <a:picLocks noChangeAspect="1"/>
        </xdr:cNvPicPr>
      </xdr:nvPicPr>
      <xdr:blipFill>
        <a:blip xmlns:r="http://schemas.openxmlformats.org/officeDocument/2006/relationships" r:embed="rId3"/>
        <a:stretch>
          <a:fillRect/>
        </a:stretch>
      </xdr:blipFill>
      <xdr:spPr>
        <a:xfrm>
          <a:off x="171450" y="3305175"/>
          <a:ext cx="11257143" cy="25809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7</xdr:row>
      <xdr:rowOff>114300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0</xdr:colOff>
      <xdr:row>202</xdr:row>
      <xdr:rowOff>0</xdr:rowOff>
    </xdr:from>
    <xdr:to>
      <xdr:col>2</xdr:col>
      <xdr:colOff>0</xdr:colOff>
      <xdr:row>205</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253</xdr:row>
      <xdr:rowOff>0</xdr:rowOff>
    </xdr:from>
    <xdr:to>
      <xdr:col>5</xdr:col>
      <xdr:colOff>0</xdr:colOff>
      <xdr:row>255</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364</xdr:row>
      <xdr:rowOff>85726</xdr:rowOff>
    </xdr:from>
    <xdr:to>
      <xdr:col>2</xdr:col>
      <xdr:colOff>0</xdr:colOff>
      <xdr:row>365</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332</xdr:row>
      <xdr:rowOff>123825</xdr:rowOff>
    </xdr:from>
    <xdr:to>
      <xdr:col>4</xdr:col>
      <xdr:colOff>247</xdr:colOff>
      <xdr:row>332</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314</xdr:row>
      <xdr:rowOff>177165</xdr:rowOff>
    </xdr:from>
    <xdr:to>
      <xdr:col>4</xdr:col>
      <xdr:colOff>758234</xdr:colOff>
      <xdr:row>314</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313</xdr:row>
      <xdr:rowOff>9525</xdr:rowOff>
    </xdr:from>
    <xdr:to>
      <xdr:col>3</xdr:col>
      <xdr:colOff>57150</xdr:colOff>
      <xdr:row>315</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312</xdr:row>
      <xdr:rowOff>158114</xdr:rowOff>
    </xdr:from>
    <xdr:to>
      <xdr:col>6</xdr:col>
      <xdr:colOff>2686050</xdr:colOff>
      <xdr:row>319</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195</xdr:row>
      <xdr:rowOff>0</xdr:rowOff>
    </xdr:from>
    <xdr:to>
      <xdr:col>4</xdr:col>
      <xdr:colOff>1884042</xdr:colOff>
      <xdr:row>195</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195</xdr:row>
      <xdr:rowOff>0</xdr:rowOff>
    </xdr:from>
    <xdr:to>
      <xdr:col>2</xdr:col>
      <xdr:colOff>14288</xdr:colOff>
      <xdr:row>200</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191</xdr:row>
      <xdr:rowOff>0</xdr:rowOff>
    </xdr:from>
    <xdr:to>
      <xdr:col>5</xdr:col>
      <xdr:colOff>2</xdr:colOff>
      <xdr:row>200</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200</xdr:row>
      <xdr:rowOff>47625</xdr:rowOff>
    </xdr:from>
    <xdr:to>
      <xdr:col>3</xdr:col>
      <xdr:colOff>9525</xdr:colOff>
      <xdr:row>202</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200</xdr:row>
      <xdr:rowOff>49530</xdr:rowOff>
    </xdr:from>
    <xdr:to>
      <xdr:col>5</xdr:col>
      <xdr:colOff>2486025</xdr:colOff>
      <xdr:row>201</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300</xdr:row>
      <xdr:rowOff>9525</xdr:rowOff>
    </xdr:from>
    <xdr:to>
      <xdr:col>5</xdr:col>
      <xdr:colOff>28576</xdr:colOff>
      <xdr:row>300</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300</xdr:row>
      <xdr:rowOff>9525</xdr:rowOff>
    </xdr:from>
    <xdr:to>
      <xdr:col>2</xdr:col>
      <xdr:colOff>19051</xdr:colOff>
      <xdr:row>305</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299</xdr:row>
      <xdr:rowOff>0</xdr:rowOff>
    </xdr:from>
    <xdr:to>
      <xdr:col>5</xdr:col>
      <xdr:colOff>0</xdr:colOff>
      <xdr:row>305</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305</xdr:row>
      <xdr:rowOff>9525</xdr:rowOff>
    </xdr:from>
    <xdr:to>
      <xdr:col>3</xdr:col>
      <xdr:colOff>0</xdr:colOff>
      <xdr:row>307</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305</xdr:row>
      <xdr:rowOff>20955</xdr:rowOff>
    </xdr:from>
    <xdr:to>
      <xdr:col>5</xdr:col>
      <xdr:colOff>1104901</xdr:colOff>
      <xdr:row>306</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307</xdr:row>
      <xdr:rowOff>85725</xdr:rowOff>
    </xdr:from>
    <xdr:to>
      <xdr:col>2</xdr:col>
      <xdr:colOff>4763</xdr:colOff>
      <xdr:row>313</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322</xdr:row>
      <xdr:rowOff>0</xdr:rowOff>
    </xdr:from>
    <xdr:to>
      <xdr:col>5</xdr:col>
      <xdr:colOff>0</xdr:colOff>
      <xdr:row>322</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322</xdr:row>
      <xdr:rowOff>0</xdr:rowOff>
    </xdr:from>
    <xdr:to>
      <xdr:col>2</xdr:col>
      <xdr:colOff>0</xdr:colOff>
      <xdr:row>327</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319</xdr:row>
      <xdr:rowOff>152400</xdr:rowOff>
    </xdr:from>
    <xdr:to>
      <xdr:col>5</xdr:col>
      <xdr:colOff>19050</xdr:colOff>
      <xdr:row>327</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327</xdr:row>
      <xdr:rowOff>28575</xdr:rowOff>
    </xdr:from>
    <xdr:to>
      <xdr:col>2</xdr:col>
      <xdr:colOff>600193</xdr:colOff>
      <xdr:row>328</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327</xdr:row>
      <xdr:rowOff>0</xdr:rowOff>
    </xdr:from>
    <xdr:to>
      <xdr:col>5</xdr:col>
      <xdr:colOff>1019175</xdr:colOff>
      <xdr:row>328</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328</xdr:row>
      <xdr:rowOff>209550</xdr:rowOff>
    </xdr:from>
    <xdr:to>
      <xdr:col>2</xdr:col>
      <xdr:colOff>0</xdr:colOff>
      <xdr:row>331</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331</xdr:row>
      <xdr:rowOff>66675</xdr:rowOff>
    </xdr:from>
    <xdr:to>
      <xdr:col>2</xdr:col>
      <xdr:colOff>594402</xdr:colOff>
      <xdr:row>333</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358</xdr:row>
      <xdr:rowOff>0</xdr:rowOff>
    </xdr:from>
    <xdr:to>
      <xdr:col>5</xdr:col>
      <xdr:colOff>0</xdr:colOff>
      <xdr:row>358</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357</xdr:row>
      <xdr:rowOff>171450</xdr:rowOff>
    </xdr:from>
    <xdr:to>
      <xdr:col>2</xdr:col>
      <xdr:colOff>33338</xdr:colOff>
      <xdr:row>362</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357</xdr:row>
      <xdr:rowOff>0</xdr:rowOff>
    </xdr:from>
    <xdr:to>
      <xdr:col>5</xdr:col>
      <xdr:colOff>9525</xdr:colOff>
      <xdr:row>363</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362</xdr:row>
      <xdr:rowOff>171450</xdr:rowOff>
    </xdr:from>
    <xdr:to>
      <xdr:col>3</xdr:col>
      <xdr:colOff>333375</xdr:colOff>
      <xdr:row>367</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363</xdr:row>
      <xdr:rowOff>47625</xdr:rowOff>
    </xdr:from>
    <xdr:to>
      <xdr:col>5</xdr:col>
      <xdr:colOff>1114425</xdr:colOff>
      <xdr:row>364</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205</xdr:row>
      <xdr:rowOff>49097</xdr:rowOff>
    </xdr:from>
    <xdr:to>
      <xdr:col>2</xdr:col>
      <xdr:colOff>599969</xdr:colOff>
      <xdr:row>208</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207</xdr:row>
      <xdr:rowOff>0</xdr:rowOff>
    </xdr:from>
    <xdr:to>
      <xdr:col>4</xdr:col>
      <xdr:colOff>0</xdr:colOff>
      <xdr:row>207</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205</xdr:row>
      <xdr:rowOff>158115</xdr:rowOff>
    </xdr:from>
    <xdr:to>
      <xdr:col>6</xdr:col>
      <xdr:colOff>1874574</xdr:colOff>
      <xdr:row>207</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207</xdr:row>
      <xdr:rowOff>110490</xdr:rowOff>
    </xdr:from>
    <xdr:to>
      <xdr:col>5</xdr:col>
      <xdr:colOff>4403833</xdr:colOff>
      <xdr:row>209</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207</xdr:row>
      <xdr:rowOff>110489</xdr:rowOff>
    </xdr:from>
    <xdr:to>
      <xdr:col>6</xdr:col>
      <xdr:colOff>1874411</xdr:colOff>
      <xdr:row>211</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209</xdr:row>
      <xdr:rowOff>76199</xdr:rowOff>
    </xdr:from>
    <xdr:to>
      <xdr:col>4</xdr:col>
      <xdr:colOff>1603456</xdr:colOff>
      <xdr:row>211</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209</xdr:row>
      <xdr:rowOff>76199</xdr:rowOff>
    </xdr:from>
    <xdr:to>
      <xdr:col>5</xdr:col>
      <xdr:colOff>1505006</xdr:colOff>
      <xdr:row>211</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209</xdr:row>
      <xdr:rowOff>76199</xdr:rowOff>
    </xdr:from>
    <xdr:to>
      <xdr:col>5</xdr:col>
      <xdr:colOff>3014093</xdr:colOff>
      <xdr:row>211</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209</xdr:row>
      <xdr:rowOff>76200</xdr:rowOff>
    </xdr:from>
    <xdr:to>
      <xdr:col>5</xdr:col>
      <xdr:colOff>4403500</xdr:colOff>
      <xdr:row>211</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216</xdr:row>
      <xdr:rowOff>125730</xdr:rowOff>
    </xdr:from>
    <xdr:to>
      <xdr:col>2</xdr:col>
      <xdr:colOff>599969</xdr:colOff>
      <xdr:row>219</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217</xdr:row>
      <xdr:rowOff>28575</xdr:rowOff>
    </xdr:from>
    <xdr:to>
      <xdr:col>6</xdr:col>
      <xdr:colOff>514350</xdr:colOff>
      <xdr:row>218</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217</xdr:row>
      <xdr:rowOff>158115</xdr:rowOff>
    </xdr:from>
    <xdr:to>
      <xdr:col>4</xdr:col>
      <xdr:colOff>232409</xdr:colOff>
      <xdr:row>217</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210</xdr:row>
      <xdr:rowOff>110490</xdr:rowOff>
    </xdr:from>
    <xdr:to>
      <xdr:col>1</xdr:col>
      <xdr:colOff>622935</xdr:colOff>
      <xdr:row>216</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218</xdr:row>
      <xdr:rowOff>123825</xdr:rowOff>
    </xdr:from>
    <xdr:to>
      <xdr:col>5</xdr:col>
      <xdr:colOff>4764</xdr:colOff>
      <xdr:row>220</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126</xdr:row>
      <xdr:rowOff>9525</xdr:rowOff>
    </xdr:from>
    <xdr:to>
      <xdr:col>5</xdr:col>
      <xdr:colOff>4452017</xdr:colOff>
      <xdr:row>127</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139</xdr:row>
      <xdr:rowOff>0</xdr:rowOff>
    </xdr:from>
    <xdr:to>
      <xdr:col>5</xdr:col>
      <xdr:colOff>4485978</xdr:colOff>
      <xdr:row>140</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129</xdr:row>
      <xdr:rowOff>87630</xdr:rowOff>
    </xdr:from>
    <xdr:to>
      <xdr:col>5</xdr:col>
      <xdr:colOff>4484447</xdr:colOff>
      <xdr:row>131</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122</xdr:row>
      <xdr:rowOff>0</xdr:rowOff>
    </xdr:from>
    <xdr:to>
      <xdr:col>5</xdr:col>
      <xdr:colOff>0</xdr:colOff>
      <xdr:row>126</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100965</xdr:rowOff>
    </xdr:from>
    <xdr:to>
      <xdr:col>5</xdr:col>
      <xdr:colOff>9526</xdr:colOff>
      <xdr:row>129</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131</xdr:row>
      <xdr:rowOff>9525</xdr:rowOff>
    </xdr:from>
    <xdr:to>
      <xdr:col>5</xdr:col>
      <xdr:colOff>2</xdr:colOff>
      <xdr:row>133</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137</xdr:row>
      <xdr:rowOff>0</xdr:rowOff>
    </xdr:from>
    <xdr:to>
      <xdr:col>5</xdr:col>
      <xdr:colOff>0</xdr:colOff>
      <xdr:row>138</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140</xdr:row>
      <xdr:rowOff>87630</xdr:rowOff>
    </xdr:from>
    <xdr:to>
      <xdr:col>5</xdr:col>
      <xdr:colOff>0</xdr:colOff>
      <xdr:row>146</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210</xdr:row>
      <xdr:rowOff>100964</xdr:rowOff>
    </xdr:from>
    <xdr:to>
      <xdr:col>4</xdr:col>
      <xdr:colOff>11450</xdr:colOff>
      <xdr:row>210</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108</xdr:row>
      <xdr:rowOff>47625</xdr:rowOff>
    </xdr:from>
    <xdr:to>
      <xdr:col>5</xdr:col>
      <xdr:colOff>47625</xdr:colOff>
      <xdr:row>109</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24</xdr:row>
      <xdr:rowOff>9525</xdr:rowOff>
    </xdr:from>
    <xdr:to>
      <xdr:col>8</xdr:col>
      <xdr:colOff>0</xdr:colOff>
      <xdr:row>24</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27</xdr:row>
      <xdr:rowOff>9525</xdr:rowOff>
    </xdr:from>
    <xdr:to>
      <xdr:col>3</xdr:col>
      <xdr:colOff>647700</xdr:colOff>
      <xdr:row>27</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31</xdr:row>
      <xdr:rowOff>38100</xdr:rowOff>
    </xdr:from>
    <xdr:to>
      <xdr:col>9</xdr:col>
      <xdr:colOff>38100</xdr:colOff>
      <xdr:row>31</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0</xdr:col>
      <xdr:colOff>962025</xdr:colOff>
      <xdr:row>31</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33</xdr:row>
      <xdr:rowOff>9525</xdr:rowOff>
    </xdr:from>
    <xdr:to>
      <xdr:col>0</xdr:col>
      <xdr:colOff>962025</xdr:colOff>
      <xdr:row>33</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33</xdr:row>
      <xdr:rowOff>9525</xdr:rowOff>
    </xdr:from>
    <xdr:to>
      <xdr:col>5</xdr:col>
      <xdr:colOff>0</xdr:colOff>
      <xdr:row>33</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33</xdr:row>
      <xdr:rowOff>9525</xdr:rowOff>
    </xdr:from>
    <xdr:to>
      <xdr:col>8</xdr:col>
      <xdr:colOff>0</xdr:colOff>
      <xdr:row>33</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35</xdr:row>
      <xdr:rowOff>9525</xdr:rowOff>
    </xdr:from>
    <xdr:to>
      <xdr:col>1</xdr:col>
      <xdr:colOff>542925</xdr:colOff>
      <xdr:row>35</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36</xdr:row>
      <xdr:rowOff>9525</xdr:rowOff>
    </xdr:from>
    <xdr:to>
      <xdr:col>1</xdr:col>
      <xdr:colOff>542925</xdr:colOff>
      <xdr:row>36</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9525</xdr:rowOff>
    </xdr:from>
    <xdr:to>
      <xdr:col>2</xdr:col>
      <xdr:colOff>542925</xdr:colOff>
      <xdr:row>35</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36</xdr:row>
      <xdr:rowOff>9525</xdr:rowOff>
    </xdr:from>
    <xdr:to>
      <xdr:col>2</xdr:col>
      <xdr:colOff>542925</xdr:colOff>
      <xdr:row>36</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33</xdr:row>
      <xdr:rowOff>9525</xdr:rowOff>
    </xdr:from>
    <xdr:to>
      <xdr:col>4</xdr:col>
      <xdr:colOff>0</xdr:colOff>
      <xdr:row>33</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36</xdr:row>
      <xdr:rowOff>9525</xdr:rowOff>
    </xdr:from>
    <xdr:to>
      <xdr:col>4</xdr:col>
      <xdr:colOff>0</xdr:colOff>
      <xdr:row>36</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31</xdr:row>
      <xdr:rowOff>38100</xdr:rowOff>
    </xdr:from>
    <xdr:to>
      <xdr:col>9</xdr:col>
      <xdr:colOff>38100</xdr:colOff>
      <xdr:row>31</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0</xdr:col>
      <xdr:colOff>962025</xdr:colOff>
      <xdr:row>31</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34</xdr:row>
      <xdr:rowOff>9525</xdr:rowOff>
    </xdr:from>
    <xdr:to>
      <xdr:col>0</xdr:col>
      <xdr:colOff>962025</xdr:colOff>
      <xdr:row>34</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34</xdr:row>
      <xdr:rowOff>9525</xdr:rowOff>
    </xdr:from>
    <xdr:to>
      <xdr:col>5</xdr:col>
      <xdr:colOff>0</xdr:colOff>
      <xdr:row>34</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34</xdr:row>
      <xdr:rowOff>9525</xdr:rowOff>
    </xdr:from>
    <xdr:to>
      <xdr:col>8</xdr:col>
      <xdr:colOff>0</xdr:colOff>
      <xdr:row>34</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35</xdr:row>
      <xdr:rowOff>9525</xdr:rowOff>
    </xdr:from>
    <xdr:to>
      <xdr:col>2</xdr:col>
      <xdr:colOff>95250</xdr:colOff>
      <xdr:row>35</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36</xdr:row>
      <xdr:rowOff>9525</xdr:rowOff>
    </xdr:from>
    <xdr:to>
      <xdr:col>2</xdr:col>
      <xdr:colOff>95250</xdr:colOff>
      <xdr:row>36</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36</xdr:row>
      <xdr:rowOff>9525</xdr:rowOff>
    </xdr:from>
    <xdr:to>
      <xdr:col>3</xdr:col>
      <xdr:colOff>104775</xdr:colOff>
      <xdr:row>36</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571500</xdr:colOff>
      <xdr:row>11</xdr:row>
      <xdr:rowOff>9525</xdr:rowOff>
    </xdr:from>
    <xdr:ext cx="104775" cy="95250"/>
    <xdr:pic>
      <xdr:nvPicPr>
        <xdr:cNvPr id="32" name="Grafik 23">
          <a:extLst>
            <a:ext uri="{FF2B5EF4-FFF2-40B4-BE49-F238E27FC236}">
              <a16:creationId xmlns:a16="http://schemas.microsoft.com/office/drawing/2014/main" id="{E46A4DF0-3D58-4AEF-87A1-FB136990F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0764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571500</xdr:colOff>
      <xdr:row>15</xdr:row>
      <xdr:rowOff>9525</xdr:rowOff>
    </xdr:from>
    <xdr:ext cx="104775" cy="95250"/>
    <xdr:pic>
      <xdr:nvPicPr>
        <xdr:cNvPr id="33" name="Grafik 23">
          <a:extLst>
            <a:ext uri="{FF2B5EF4-FFF2-40B4-BE49-F238E27FC236}">
              <a16:creationId xmlns:a16="http://schemas.microsoft.com/office/drawing/2014/main" id="{9E70B438-6432-4826-8363-1C41388559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581025</xdr:colOff>
      <xdr:row>13</xdr:row>
      <xdr:rowOff>9525</xdr:rowOff>
    </xdr:from>
    <xdr:to>
      <xdr:col>4</xdr:col>
      <xdr:colOff>9525</xdr:colOff>
      <xdr:row>13</xdr:row>
      <xdr:rowOff>114300</xdr:rowOff>
    </xdr:to>
    <xdr:pic>
      <xdr:nvPicPr>
        <xdr:cNvPr id="35" name="Grafik 22">
          <a:extLst>
            <a:ext uri="{FF2B5EF4-FFF2-40B4-BE49-F238E27FC236}">
              <a16:creationId xmlns:a16="http://schemas.microsoft.com/office/drawing/2014/main" id="{053A76CA-6AAB-432A-AF28-76DF9509E1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2181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491490</xdr:colOff>
      <xdr:row>3</xdr:row>
      <xdr:rowOff>156210</xdr:rowOff>
    </xdr:to>
    <xdr:pic>
      <xdr:nvPicPr>
        <xdr:cNvPr id="2" name="Grafik 1">
          <a:extLst>
            <a:ext uri="{FF2B5EF4-FFF2-40B4-BE49-F238E27FC236}">
              <a16:creationId xmlns:a16="http://schemas.microsoft.com/office/drawing/2014/main" id="{615CC492-C478-414E-BBBC-D14AA8FA73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5" y="57150"/>
          <a:ext cx="1434465"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9</xdr:row>
      <xdr:rowOff>0</xdr:rowOff>
    </xdr:from>
    <xdr:to>
      <xdr:col>1</xdr:col>
      <xdr:colOff>0</xdr:colOff>
      <xdr:row>9</xdr:row>
      <xdr:rowOff>110490</xdr:rowOff>
    </xdr:to>
    <xdr:pic>
      <xdr:nvPicPr>
        <xdr:cNvPr id="3" name="Grafik 6">
          <a:extLst>
            <a:ext uri="{FF2B5EF4-FFF2-40B4-BE49-F238E27FC236}">
              <a16:creationId xmlns:a16="http://schemas.microsoft.com/office/drawing/2014/main" id="{CBBC9D34-249B-4F12-B8AE-8D0219464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1743075"/>
          <a:ext cx="11430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4903470</xdr:colOff>
      <xdr:row>10</xdr:row>
      <xdr:rowOff>1905</xdr:rowOff>
    </xdr:from>
    <xdr:to>
      <xdr:col>17</xdr:col>
      <xdr:colOff>0</xdr:colOff>
      <xdr:row>10</xdr:row>
      <xdr:rowOff>110490</xdr:rowOff>
    </xdr:to>
    <xdr:pic>
      <xdr:nvPicPr>
        <xdr:cNvPr id="4" name="Grafik 18">
          <a:extLst>
            <a:ext uri="{FF2B5EF4-FFF2-40B4-BE49-F238E27FC236}">
              <a16:creationId xmlns:a16="http://schemas.microsoft.com/office/drawing/2014/main" id="{928B1CF4-AC88-454D-94EB-4FB7E3E8D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85620" y="1954530"/>
          <a:ext cx="190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8</xdr:row>
      <xdr:rowOff>182880</xdr:rowOff>
    </xdr:from>
    <xdr:to>
      <xdr:col>14</xdr:col>
      <xdr:colOff>453390</xdr:colOff>
      <xdr:row>9</xdr:row>
      <xdr:rowOff>110490</xdr:rowOff>
    </xdr:to>
    <xdr:pic>
      <xdr:nvPicPr>
        <xdr:cNvPr id="5" name="Grafik 18">
          <a:extLst>
            <a:ext uri="{FF2B5EF4-FFF2-40B4-BE49-F238E27FC236}">
              <a16:creationId xmlns:a16="http://schemas.microsoft.com/office/drawing/2014/main" id="{0EEBE7FC-3A6B-4109-AB72-FE83F2584D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17354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6" name="Grafik 18">
          <a:extLst>
            <a:ext uri="{FF2B5EF4-FFF2-40B4-BE49-F238E27FC236}">
              <a16:creationId xmlns:a16="http://schemas.microsoft.com/office/drawing/2014/main" id="{3937C9AD-DE03-45DF-8B04-41DD54D90B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371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7" name="Grafik 18">
          <a:extLst>
            <a:ext uri="{FF2B5EF4-FFF2-40B4-BE49-F238E27FC236}">
              <a16:creationId xmlns:a16="http://schemas.microsoft.com/office/drawing/2014/main" id="{D2E56556-7E37-4C73-9B53-3B2326965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0953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8" name="Grafik 18">
          <a:extLst>
            <a:ext uri="{FF2B5EF4-FFF2-40B4-BE49-F238E27FC236}">
              <a16:creationId xmlns:a16="http://schemas.microsoft.com/office/drawing/2014/main" id="{5DB1E57B-368B-458A-A92D-844590AE16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13716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21</xdr:row>
      <xdr:rowOff>5715</xdr:rowOff>
    </xdr:from>
    <xdr:to>
      <xdr:col>15</xdr:col>
      <xdr:colOff>0</xdr:colOff>
      <xdr:row>21</xdr:row>
      <xdr:rowOff>110490</xdr:rowOff>
    </xdr:to>
    <xdr:pic>
      <xdr:nvPicPr>
        <xdr:cNvPr id="9" name="Grafik 18">
          <a:extLst>
            <a:ext uri="{FF2B5EF4-FFF2-40B4-BE49-F238E27FC236}">
              <a16:creationId xmlns:a16="http://schemas.microsoft.com/office/drawing/2014/main" id="{D98E7521-58D4-4CD0-A88E-112B64CFCC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5920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354330</xdr:colOff>
      <xdr:row>23</xdr:row>
      <xdr:rowOff>0</xdr:rowOff>
    </xdr:from>
    <xdr:to>
      <xdr:col>15</xdr:col>
      <xdr:colOff>0</xdr:colOff>
      <xdr:row>23</xdr:row>
      <xdr:rowOff>110490</xdr:rowOff>
    </xdr:to>
    <xdr:pic>
      <xdr:nvPicPr>
        <xdr:cNvPr id="10" name="Grafik 18">
          <a:extLst>
            <a:ext uri="{FF2B5EF4-FFF2-40B4-BE49-F238E27FC236}">
              <a16:creationId xmlns:a16="http://schemas.microsoft.com/office/drawing/2014/main" id="{B583F1C2-8670-4D87-A44C-D715D1767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70637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27</xdr:row>
      <xdr:rowOff>7620</xdr:rowOff>
    </xdr:from>
    <xdr:to>
      <xdr:col>14</xdr:col>
      <xdr:colOff>455295</xdr:colOff>
      <xdr:row>27</xdr:row>
      <xdr:rowOff>116205</xdr:rowOff>
    </xdr:to>
    <xdr:pic>
      <xdr:nvPicPr>
        <xdr:cNvPr id="11" name="Grafik 18">
          <a:extLst>
            <a:ext uri="{FF2B5EF4-FFF2-40B4-BE49-F238E27FC236}">
              <a16:creationId xmlns:a16="http://schemas.microsoft.com/office/drawing/2014/main" id="{466B31A6-E84C-43A3-B32A-1EEAD16E14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9351645"/>
          <a:ext cx="102870" cy="108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30</xdr:row>
      <xdr:rowOff>1905</xdr:rowOff>
    </xdr:from>
    <xdr:to>
      <xdr:col>14</xdr:col>
      <xdr:colOff>453390</xdr:colOff>
      <xdr:row>30</xdr:row>
      <xdr:rowOff>110490</xdr:rowOff>
    </xdr:to>
    <xdr:pic>
      <xdr:nvPicPr>
        <xdr:cNvPr id="12" name="Grafik 18">
          <a:extLst>
            <a:ext uri="{FF2B5EF4-FFF2-40B4-BE49-F238E27FC236}">
              <a16:creationId xmlns:a16="http://schemas.microsoft.com/office/drawing/2014/main" id="{A9CEB038-370F-427A-898C-F36EFF733C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04889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50</xdr:row>
      <xdr:rowOff>1905</xdr:rowOff>
    </xdr:from>
    <xdr:to>
      <xdr:col>14</xdr:col>
      <xdr:colOff>453390</xdr:colOff>
      <xdr:row>50</xdr:row>
      <xdr:rowOff>110490</xdr:rowOff>
    </xdr:to>
    <xdr:pic>
      <xdr:nvPicPr>
        <xdr:cNvPr id="13" name="Grafik 18">
          <a:extLst>
            <a:ext uri="{FF2B5EF4-FFF2-40B4-BE49-F238E27FC236}">
              <a16:creationId xmlns:a16="http://schemas.microsoft.com/office/drawing/2014/main" id="{56D2CB1B-BA86-4C97-9EE5-139976DFA4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93662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53</xdr:row>
      <xdr:rowOff>11430</xdr:rowOff>
    </xdr:from>
    <xdr:to>
      <xdr:col>14</xdr:col>
      <xdr:colOff>453390</xdr:colOff>
      <xdr:row>53</xdr:row>
      <xdr:rowOff>114300</xdr:rowOff>
    </xdr:to>
    <xdr:pic>
      <xdr:nvPicPr>
        <xdr:cNvPr id="14" name="Grafik 18">
          <a:extLst>
            <a:ext uri="{FF2B5EF4-FFF2-40B4-BE49-F238E27FC236}">
              <a16:creationId xmlns:a16="http://schemas.microsoft.com/office/drawing/2014/main" id="{8A010B06-DC2E-4847-AC59-6189751D85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0518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57</xdr:row>
      <xdr:rowOff>11430</xdr:rowOff>
    </xdr:from>
    <xdr:to>
      <xdr:col>14</xdr:col>
      <xdr:colOff>453390</xdr:colOff>
      <xdr:row>57</xdr:row>
      <xdr:rowOff>114300</xdr:rowOff>
    </xdr:to>
    <xdr:pic>
      <xdr:nvPicPr>
        <xdr:cNvPr id="15" name="Grafik 19">
          <a:extLst>
            <a:ext uri="{FF2B5EF4-FFF2-40B4-BE49-F238E27FC236}">
              <a16:creationId xmlns:a16="http://schemas.microsoft.com/office/drawing/2014/main" id="{0F41DB9A-676E-43FD-9DF0-0F0CE6E290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2042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60</xdr:row>
      <xdr:rowOff>11430</xdr:rowOff>
    </xdr:from>
    <xdr:to>
      <xdr:col>14</xdr:col>
      <xdr:colOff>453390</xdr:colOff>
      <xdr:row>60</xdr:row>
      <xdr:rowOff>114300</xdr:rowOff>
    </xdr:to>
    <xdr:pic>
      <xdr:nvPicPr>
        <xdr:cNvPr id="16" name="Grafik 20">
          <a:extLst>
            <a:ext uri="{FF2B5EF4-FFF2-40B4-BE49-F238E27FC236}">
              <a16:creationId xmlns:a16="http://schemas.microsoft.com/office/drawing/2014/main" id="{1D37CA48-5ADD-4D25-8B93-8F34D8BF5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3185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69</xdr:row>
      <xdr:rowOff>11430</xdr:rowOff>
    </xdr:from>
    <xdr:to>
      <xdr:col>14</xdr:col>
      <xdr:colOff>453390</xdr:colOff>
      <xdr:row>69</xdr:row>
      <xdr:rowOff>114300</xdr:rowOff>
    </xdr:to>
    <xdr:pic>
      <xdr:nvPicPr>
        <xdr:cNvPr id="17" name="Grafik 22">
          <a:extLst>
            <a:ext uri="{FF2B5EF4-FFF2-40B4-BE49-F238E27FC236}">
              <a16:creationId xmlns:a16="http://schemas.microsoft.com/office/drawing/2014/main" id="{E6C73177-6D4E-4413-8652-B788E55240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6614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48</xdr:row>
      <xdr:rowOff>9525</xdr:rowOff>
    </xdr:from>
    <xdr:to>
      <xdr:col>14</xdr:col>
      <xdr:colOff>453390</xdr:colOff>
      <xdr:row>48</xdr:row>
      <xdr:rowOff>114300</xdr:rowOff>
    </xdr:to>
    <xdr:pic>
      <xdr:nvPicPr>
        <xdr:cNvPr id="18" name="Grafik 29">
          <a:extLst>
            <a:ext uri="{FF2B5EF4-FFF2-40B4-BE49-F238E27FC236}">
              <a16:creationId xmlns:a16="http://schemas.microsoft.com/office/drawing/2014/main" id="{F3BDFE10-33A6-4F56-9D6C-CF4B70F746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5" y="18611850"/>
          <a:ext cx="9334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9</xdr:row>
      <xdr:rowOff>9525</xdr:rowOff>
    </xdr:from>
    <xdr:to>
      <xdr:col>2</xdr:col>
      <xdr:colOff>0</xdr:colOff>
      <xdr:row>9</xdr:row>
      <xdr:rowOff>114300</xdr:rowOff>
    </xdr:to>
    <xdr:pic>
      <xdr:nvPicPr>
        <xdr:cNvPr id="19" name="Grafik 6">
          <a:extLst>
            <a:ext uri="{FF2B5EF4-FFF2-40B4-BE49-F238E27FC236}">
              <a16:creationId xmlns:a16="http://schemas.microsoft.com/office/drawing/2014/main" id="{70A49A43-508E-49CB-916D-0AE94FDFB7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1752600"/>
          <a:ext cx="11049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33</xdr:row>
      <xdr:rowOff>5715</xdr:rowOff>
    </xdr:from>
    <xdr:to>
      <xdr:col>14</xdr:col>
      <xdr:colOff>455295</xdr:colOff>
      <xdr:row>33</xdr:row>
      <xdr:rowOff>110490</xdr:rowOff>
    </xdr:to>
    <xdr:pic>
      <xdr:nvPicPr>
        <xdr:cNvPr id="20" name="Grafik 18">
          <a:extLst>
            <a:ext uri="{FF2B5EF4-FFF2-40B4-BE49-F238E27FC236}">
              <a16:creationId xmlns:a16="http://schemas.microsoft.com/office/drawing/2014/main" id="{7587FFB7-B14D-4C9B-B359-B106FEF0B9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116738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45</xdr:row>
      <xdr:rowOff>11430</xdr:rowOff>
    </xdr:from>
    <xdr:to>
      <xdr:col>14</xdr:col>
      <xdr:colOff>453390</xdr:colOff>
      <xdr:row>45</xdr:row>
      <xdr:rowOff>114300</xdr:rowOff>
    </xdr:to>
    <xdr:pic>
      <xdr:nvPicPr>
        <xdr:cNvPr id="21" name="Grafik 29">
          <a:extLst>
            <a:ext uri="{FF2B5EF4-FFF2-40B4-BE49-F238E27FC236}">
              <a16:creationId xmlns:a16="http://schemas.microsoft.com/office/drawing/2014/main" id="{23DBFC3A-D6E5-4E6F-BAFA-D99A8B4A3F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63277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47</xdr:row>
      <xdr:rowOff>0</xdr:rowOff>
    </xdr:from>
    <xdr:to>
      <xdr:col>14</xdr:col>
      <xdr:colOff>453390</xdr:colOff>
      <xdr:row>47</xdr:row>
      <xdr:rowOff>110490</xdr:rowOff>
    </xdr:to>
    <xdr:pic>
      <xdr:nvPicPr>
        <xdr:cNvPr id="22" name="Grafik 29">
          <a:extLst>
            <a:ext uri="{FF2B5EF4-FFF2-40B4-BE49-F238E27FC236}">
              <a16:creationId xmlns:a16="http://schemas.microsoft.com/office/drawing/2014/main" id="{336B6B64-064D-408A-820D-E7978ABB8C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93505" y="17470755"/>
          <a:ext cx="8953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74</xdr:row>
      <xdr:rowOff>20955</xdr:rowOff>
    </xdr:from>
    <xdr:to>
      <xdr:col>14</xdr:col>
      <xdr:colOff>453390</xdr:colOff>
      <xdr:row>74</xdr:row>
      <xdr:rowOff>118110</xdr:rowOff>
    </xdr:to>
    <xdr:pic>
      <xdr:nvPicPr>
        <xdr:cNvPr id="23" name="Grafik 33">
          <a:extLst>
            <a:ext uri="{FF2B5EF4-FFF2-40B4-BE49-F238E27FC236}">
              <a16:creationId xmlns:a16="http://schemas.microsoft.com/office/drawing/2014/main" id="{8345AE90-5669-423B-B904-30CDA56BD6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28529280"/>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72</xdr:row>
      <xdr:rowOff>11430</xdr:rowOff>
    </xdr:from>
    <xdr:to>
      <xdr:col>14</xdr:col>
      <xdr:colOff>453390</xdr:colOff>
      <xdr:row>72</xdr:row>
      <xdr:rowOff>114300</xdr:rowOff>
    </xdr:to>
    <xdr:pic>
      <xdr:nvPicPr>
        <xdr:cNvPr id="24" name="Grafik 22">
          <a:extLst>
            <a:ext uri="{FF2B5EF4-FFF2-40B4-BE49-F238E27FC236}">
              <a16:creationId xmlns:a16="http://schemas.microsoft.com/office/drawing/2014/main" id="{0F954C3D-EA41-4283-BFA8-C6F85FCB5F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7757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29</xdr:row>
      <xdr:rowOff>11430</xdr:rowOff>
    </xdr:from>
    <xdr:to>
      <xdr:col>14</xdr:col>
      <xdr:colOff>453390</xdr:colOff>
      <xdr:row>29</xdr:row>
      <xdr:rowOff>114300</xdr:rowOff>
    </xdr:to>
    <xdr:pic>
      <xdr:nvPicPr>
        <xdr:cNvPr id="25" name="Grafik 29">
          <a:extLst>
            <a:ext uri="{FF2B5EF4-FFF2-40B4-BE49-F238E27FC236}">
              <a16:creationId xmlns:a16="http://schemas.microsoft.com/office/drawing/2014/main" id="{948C8583-25C7-491C-A5A3-907DCF7F26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01174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102</xdr:row>
      <xdr:rowOff>1905</xdr:rowOff>
    </xdr:from>
    <xdr:to>
      <xdr:col>14</xdr:col>
      <xdr:colOff>453390</xdr:colOff>
      <xdr:row>102</xdr:row>
      <xdr:rowOff>110490</xdr:rowOff>
    </xdr:to>
    <xdr:pic>
      <xdr:nvPicPr>
        <xdr:cNvPr id="26" name="Grafik 22">
          <a:extLst>
            <a:ext uri="{FF2B5EF4-FFF2-40B4-BE49-F238E27FC236}">
              <a16:creationId xmlns:a16="http://schemas.microsoft.com/office/drawing/2014/main" id="{D5E49251-BAD6-4F6A-B60A-DC14884D70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1921430"/>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18</xdr:row>
      <xdr:rowOff>5715</xdr:rowOff>
    </xdr:from>
    <xdr:to>
      <xdr:col>15</xdr:col>
      <xdr:colOff>0</xdr:colOff>
      <xdr:row>18</xdr:row>
      <xdr:rowOff>110490</xdr:rowOff>
    </xdr:to>
    <xdr:pic>
      <xdr:nvPicPr>
        <xdr:cNvPr id="27" name="Grafik 18">
          <a:extLst>
            <a:ext uri="{FF2B5EF4-FFF2-40B4-BE49-F238E27FC236}">
              <a16:creationId xmlns:a16="http://schemas.microsoft.com/office/drawing/2014/main" id="{85A827AA-F7CA-4BE4-9846-3C97A2D19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4777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105</xdr:row>
      <xdr:rowOff>11430</xdr:rowOff>
    </xdr:from>
    <xdr:to>
      <xdr:col>14</xdr:col>
      <xdr:colOff>453390</xdr:colOff>
      <xdr:row>105</xdr:row>
      <xdr:rowOff>114300</xdr:rowOff>
    </xdr:to>
    <xdr:pic>
      <xdr:nvPicPr>
        <xdr:cNvPr id="28" name="Grafik 22">
          <a:extLst>
            <a:ext uri="{FF2B5EF4-FFF2-40B4-BE49-F238E27FC236}">
              <a16:creationId xmlns:a16="http://schemas.microsoft.com/office/drawing/2014/main" id="{ECF3313C-927A-4CEC-A040-502DDA7503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30739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83</xdr:row>
      <xdr:rowOff>11430</xdr:rowOff>
    </xdr:from>
    <xdr:to>
      <xdr:col>14</xdr:col>
      <xdr:colOff>453390</xdr:colOff>
      <xdr:row>83</xdr:row>
      <xdr:rowOff>114300</xdr:rowOff>
    </xdr:to>
    <xdr:pic>
      <xdr:nvPicPr>
        <xdr:cNvPr id="29" name="Grafik 22">
          <a:extLst>
            <a:ext uri="{FF2B5EF4-FFF2-40B4-BE49-F238E27FC236}">
              <a16:creationId xmlns:a16="http://schemas.microsoft.com/office/drawing/2014/main" id="{594D7AE7-14D4-4D7D-8250-00B83D372B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3329178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354330</xdr:colOff>
      <xdr:row>23</xdr:row>
      <xdr:rowOff>377190</xdr:rowOff>
    </xdr:from>
    <xdr:ext cx="114300" cy="104775"/>
    <xdr:pic>
      <xdr:nvPicPr>
        <xdr:cNvPr id="30" name="Grafik 18">
          <a:extLst>
            <a:ext uri="{FF2B5EF4-FFF2-40B4-BE49-F238E27FC236}">
              <a16:creationId xmlns:a16="http://schemas.microsoft.com/office/drawing/2014/main" id="{7492BF3E-9172-4216-86D5-B3BC6F134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819721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1266825</xdr:colOff>
      <xdr:row>23</xdr:row>
      <xdr:rowOff>9525</xdr:rowOff>
    </xdr:from>
    <xdr:ext cx="114300" cy="104775"/>
    <xdr:pic>
      <xdr:nvPicPr>
        <xdr:cNvPr id="31" name="Grafik 18">
          <a:extLst>
            <a:ext uri="{FF2B5EF4-FFF2-40B4-BE49-F238E27FC236}">
              <a16:creationId xmlns:a16="http://schemas.microsoft.com/office/drawing/2014/main" id="{1C9CD95E-00AA-4605-88E1-EEB48B5D1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7829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721995</xdr:colOff>
      <xdr:row>23</xdr:row>
      <xdr:rowOff>5715</xdr:rowOff>
    </xdr:from>
    <xdr:ext cx="114300" cy="104775"/>
    <xdr:pic>
      <xdr:nvPicPr>
        <xdr:cNvPr id="32" name="Grafik 18">
          <a:extLst>
            <a:ext uri="{FF2B5EF4-FFF2-40B4-BE49-F238E27FC236}">
              <a16:creationId xmlns:a16="http://schemas.microsoft.com/office/drawing/2014/main" id="{9CF0F99D-E821-4FE0-8EA3-A0E055900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6870" y="782574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4762500</xdr:colOff>
      <xdr:row>10</xdr:row>
      <xdr:rowOff>0</xdr:rowOff>
    </xdr:from>
    <xdr:to>
      <xdr:col>17</xdr:col>
      <xdr:colOff>0</xdr:colOff>
      <xdr:row>10</xdr:row>
      <xdr:rowOff>110490</xdr:rowOff>
    </xdr:to>
    <xdr:pic>
      <xdr:nvPicPr>
        <xdr:cNvPr id="33" name="Grafik 18">
          <a:extLst>
            <a:ext uri="{FF2B5EF4-FFF2-40B4-BE49-F238E27FC236}">
              <a16:creationId xmlns:a16="http://schemas.microsoft.com/office/drawing/2014/main" id="{33A0FE08-5A61-417B-A43F-836A3388F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195262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1238250</xdr:colOff>
      <xdr:row>23</xdr:row>
      <xdr:rowOff>9525</xdr:rowOff>
    </xdr:from>
    <xdr:to>
      <xdr:col>3</xdr:col>
      <xdr:colOff>0</xdr:colOff>
      <xdr:row>23</xdr:row>
      <xdr:rowOff>114300</xdr:rowOff>
    </xdr:to>
    <xdr:pic>
      <xdr:nvPicPr>
        <xdr:cNvPr id="56" name="Grafik 18">
          <a:extLst>
            <a:ext uri="{FF2B5EF4-FFF2-40B4-BE49-F238E27FC236}">
              <a16:creationId xmlns:a16="http://schemas.microsoft.com/office/drawing/2014/main" id="{CC23B94A-59E6-48CA-9BC5-645DB22626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0"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714375</xdr:colOff>
      <xdr:row>23</xdr:row>
      <xdr:rowOff>9525</xdr:rowOff>
    </xdr:from>
    <xdr:to>
      <xdr:col>7</xdr:col>
      <xdr:colOff>3810</xdr:colOff>
      <xdr:row>23</xdr:row>
      <xdr:rowOff>114300</xdr:rowOff>
    </xdr:to>
    <xdr:pic>
      <xdr:nvPicPr>
        <xdr:cNvPr id="57" name="Grafik 18">
          <a:extLst>
            <a:ext uri="{FF2B5EF4-FFF2-40B4-BE49-F238E27FC236}">
              <a16:creationId xmlns:a16="http://schemas.microsoft.com/office/drawing/2014/main" id="{9A591F8B-85B0-48BC-BC1D-FD6DE7434E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704850</xdr:colOff>
      <xdr:row>38</xdr:row>
      <xdr:rowOff>9525</xdr:rowOff>
    </xdr:from>
    <xdr:to>
      <xdr:col>7</xdr:col>
      <xdr:colOff>0</xdr:colOff>
      <xdr:row>38</xdr:row>
      <xdr:rowOff>114300</xdr:rowOff>
    </xdr:to>
    <xdr:pic>
      <xdr:nvPicPr>
        <xdr:cNvPr id="58" name="Grafik 18">
          <a:extLst>
            <a:ext uri="{FF2B5EF4-FFF2-40B4-BE49-F238E27FC236}">
              <a16:creationId xmlns:a16="http://schemas.microsoft.com/office/drawing/2014/main" id="{682D23A0-8E0A-4E0E-8ACB-03A7AFB1CE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116300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1238250</xdr:colOff>
      <xdr:row>23</xdr:row>
      <xdr:rowOff>9525</xdr:rowOff>
    </xdr:from>
    <xdr:to>
      <xdr:col>3</xdr:col>
      <xdr:colOff>0</xdr:colOff>
      <xdr:row>23</xdr:row>
      <xdr:rowOff>112395</xdr:rowOff>
    </xdr:to>
    <xdr:pic>
      <xdr:nvPicPr>
        <xdr:cNvPr id="93" name="Grafik 18">
          <a:extLst>
            <a:ext uri="{FF2B5EF4-FFF2-40B4-BE49-F238E27FC236}">
              <a16:creationId xmlns:a16="http://schemas.microsoft.com/office/drawing/2014/main" id="{0BEED249-1347-4D1E-B22A-394683426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0"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714375</xdr:colOff>
      <xdr:row>23</xdr:row>
      <xdr:rowOff>9525</xdr:rowOff>
    </xdr:from>
    <xdr:to>
      <xdr:col>7</xdr:col>
      <xdr:colOff>3810</xdr:colOff>
      <xdr:row>23</xdr:row>
      <xdr:rowOff>112395</xdr:rowOff>
    </xdr:to>
    <xdr:pic>
      <xdr:nvPicPr>
        <xdr:cNvPr id="94" name="Grafik 18">
          <a:extLst>
            <a:ext uri="{FF2B5EF4-FFF2-40B4-BE49-F238E27FC236}">
              <a16:creationId xmlns:a16="http://schemas.microsoft.com/office/drawing/2014/main" id="{8A7252C1-77DF-4E94-8C45-5C794D19E8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704850</xdr:colOff>
      <xdr:row>38</xdr:row>
      <xdr:rowOff>9525</xdr:rowOff>
    </xdr:from>
    <xdr:to>
      <xdr:col>7</xdr:col>
      <xdr:colOff>0</xdr:colOff>
      <xdr:row>38</xdr:row>
      <xdr:rowOff>112395</xdr:rowOff>
    </xdr:to>
    <xdr:pic>
      <xdr:nvPicPr>
        <xdr:cNvPr id="95" name="Grafik 18">
          <a:extLst>
            <a:ext uri="{FF2B5EF4-FFF2-40B4-BE49-F238E27FC236}">
              <a16:creationId xmlns:a16="http://schemas.microsoft.com/office/drawing/2014/main" id="{A3AE454B-5BA9-4A2B-96BE-1CD72FD779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116300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1257300</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oneCellAnchor>
    <xdr:from>
      <xdr:col>1</xdr:col>
      <xdr:colOff>342900</xdr:colOff>
      <xdr:row>32</xdr:row>
      <xdr:rowOff>57150</xdr:rowOff>
    </xdr:from>
    <xdr:ext cx="7019048" cy="2876190"/>
    <xdr:pic>
      <xdr:nvPicPr>
        <xdr:cNvPr id="3" name="Grafik 2">
          <a:extLst>
            <a:ext uri="{FF2B5EF4-FFF2-40B4-BE49-F238E27FC236}">
              <a16:creationId xmlns:a16="http://schemas.microsoft.com/office/drawing/2014/main" id="{D67D209F-6DB8-47BD-89ED-2070AF2F210A}"/>
            </a:ext>
          </a:extLst>
        </xdr:cNvPr>
        <xdr:cNvPicPr>
          <a:picLocks noChangeAspect="1"/>
        </xdr:cNvPicPr>
      </xdr:nvPicPr>
      <xdr:blipFill>
        <a:blip xmlns:r="http://schemas.openxmlformats.org/officeDocument/2006/relationships" r:embed="rId2"/>
        <a:stretch>
          <a:fillRect/>
        </a:stretch>
      </xdr:blipFill>
      <xdr:spPr>
        <a:xfrm>
          <a:off x="533400" y="4619625"/>
          <a:ext cx="7019048" cy="2876190"/>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5</xdr:col>
      <xdr:colOff>19050</xdr:colOff>
      <xdr:row>1</xdr:row>
      <xdr:rowOff>114300</xdr:rowOff>
    </xdr:from>
    <xdr:to>
      <xdr:col>11</xdr:col>
      <xdr:colOff>495300</xdr:colOff>
      <xdr:row>2</xdr:row>
      <xdr:rowOff>561974</xdr:rowOff>
    </xdr:to>
    <xdr:pic>
      <xdr:nvPicPr>
        <xdr:cNvPr id="4" name="Grafik 3">
          <a:extLst>
            <a:ext uri="{FF2B5EF4-FFF2-40B4-BE49-F238E27FC236}">
              <a16:creationId xmlns:a16="http://schemas.microsoft.com/office/drawing/2014/main" id="{AA3A63B5-F2D8-45FC-88BA-736BD582E85F}"/>
            </a:ext>
          </a:extLst>
        </xdr:cNvPr>
        <xdr:cNvPicPr>
          <a:picLocks noChangeAspect="1"/>
        </xdr:cNvPicPr>
      </xdr:nvPicPr>
      <xdr:blipFill>
        <a:blip xmlns:r="http://schemas.openxmlformats.org/officeDocument/2006/relationships" r:embed="rId1" cstate="print"/>
        <a:srcRect/>
        <a:stretch>
          <a:fillRect/>
        </a:stretch>
      </xdr:blipFill>
      <xdr:spPr bwMode="auto">
        <a:xfrm>
          <a:off x="5048250" y="295275"/>
          <a:ext cx="4076700" cy="628649"/>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9.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102870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43473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26</xdr:row>
      <xdr:rowOff>66675</xdr:rowOff>
    </xdr:from>
    <xdr:to>
      <xdr:col>5</xdr:col>
      <xdr:colOff>313145</xdr:colOff>
      <xdr:row>39</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6_daten/09_excel-kennzahlenb&#246;gen/17_excel-kb%20auditjahr%202023/organe/viszeral/darm/eb_dz-M1-1_daten_220830%20vorschau.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M1.1 (Auditjahr 2023 / Kennzahlenjahr 2022)</v>
          </cell>
        </row>
        <row r="8">
          <cell r="B8" t="str">
            <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ambucare</v>
          </cell>
        </row>
        <row r="6">
          <cell r="B6" t="str">
            <v>c37.CancerCenter</v>
          </cell>
        </row>
        <row r="7">
          <cell r="B7" t="str">
            <v>CADA (Eigenentwicklung)</v>
          </cell>
        </row>
        <row r="8">
          <cell r="B8" t="str">
            <v>CaOnkoDok (Eigenentwicklung)</v>
          </cell>
        </row>
        <row r="9">
          <cell r="B9" t="str">
            <v>CARAT</v>
          </cell>
        </row>
        <row r="10">
          <cell r="B10" t="str">
            <v>Clinic WinData</v>
          </cell>
        </row>
        <row r="11">
          <cell r="B11" t="str">
            <v>CREDOS</v>
          </cell>
        </row>
        <row r="12">
          <cell r="B12" t="str">
            <v>Eigenentwicklung auf Basis medico (Cerner)</v>
          </cell>
        </row>
        <row r="13">
          <cell r="B13" t="str">
            <v>em.net</v>
          </cell>
        </row>
        <row r="14">
          <cell r="B14" t="str">
            <v>FileTuDo</v>
          </cell>
        </row>
        <row r="15">
          <cell r="B15" t="str">
            <v>GTDS</v>
          </cell>
        </row>
        <row r="16">
          <cell r="B16" t="str">
            <v>H.I.T.</v>
          </cell>
        </row>
        <row r="17">
          <cell r="B17" t="str">
            <v>Heartsoft Tumordatenbank</v>
          </cell>
        </row>
        <row r="18">
          <cell r="B18" t="str">
            <v>IndivuNET</v>
          </cell>
        </row>
        <row r="19">
          <cell r="B19" t="str">
            <v>ixserv.4</v>
          </cell>
        </row>
        <row r="20">
          <cell r="B20" t="str">
            <v>KIS-Erweiterung</v>
          </cell>
        </row>
        <row r="21">
          <cell r="B21" t="str">
            <v>Kolorekt</v>
          </cell>
        </row>
        <row r="22">
          <cell r="B22" t="str">
            <v>KoReDos</v>
          </cell>
        </row>
        <row r="23">
          <cell r="B23" t="str">
            <v>KR7</v>
          </cell>
        </row>
        <row r="24">
          <cell r="B24" t="str">
            <v>KRAZTUR</v>
          </cell>
        </row>
        <row r="25">
          <cell r="B25" t="str">
            <v>MADOS 4</v>
          </cell>
        </row>
        <row r="26">
          <cell r="B26" t="str">
            <v>Medbrix</v>
          </cell>
        </row>
        <row r="27">
          <cell r="B27" t="str">
            <v>MIQ-KRCA</v>
          </cell>
        </row>
        <row r="28">
          <cell r="B28" t="str">
            <v>MR-TU-DO</v>
          </cell>
        </row>
        <row r="29">
          <cell r="B29" t="str">
            <v>NUK</v>
          </cell>
        </row>
        <row r="30">
          <cell r="B30" t="str">
            <v>ODSeasy / ODSeasyNet</v>
          </cell>
        </row>
        <row r="31">
          <cell r="B31" t="str">
            <v>OncoAssist Tumordokumentation</v>
          </cell>
        </row>
        <row r="32">
          <cell r="B32" t="str">
            <v>Oncolution</v>
          </cell>
        </row>
        <row r="33">
          <cell r="B33" t="str">
            <v>ONDIS</v>
          </cell>
        </row>
        <row r="34">
          <cell r="B34" t="str">
            <v>onkodok (XAXOA)</v>
          </cell>
        </row>
        <row r="35">
          <cell r="B35" t="str">
            <v>OnkoManager</v>
          </cell>
        </row>
        <row r="36">
          <cell r="B36" t="str">
            <v>Onkomedia</v>
          </cell>
        </row>
        <row r="37">
          <cell r="B37" t="str">
            <v>OnkoNet</v>
          </cell>
        </row>
        <row r="38">
          <cell r="B38" t="str">
            <v>ONKOSTAR</v>
          </cell>
        </row>
        <row r="39">
          <cell r="B39" t="str">
            <v>online Dokumentation IDZB</v>
          </cell>
        </row>
        <row r="40">
          <cell r="B40" t="str">
            <v>ORBIS-ODOK</v>
          </cell>
        </row>
        <row r="41">
          <cell r="B41" t="str">
            <v>QuaDoSta</v>
          </cell>
        </row>
        <row r="42">
          <cell r="B42" t="str">
            <v>Qualitätssicherung Kolorektalkarzinom</v>
          </cell>
        </row>
        <row r="43">
          <cell r="B43" t="str">
            <v>SHGHoncoDoc</v>
          </cell>
        </row>
        <row r="44">
          <cell r="B44" t="str">
            <v>SMATOS</v>
          </cell>
        </row>
        <row r="45">
          <cell r="B45" t="str">
            <v>StuDoQ</v>
          </cell>
        </row>
        <row r="46">
          <cell r="B46" t="str">
            <v>Tudok (Tumorzentrum Regensburg)</v>
          </cell>
        </row>
        <row r="47">
          <cell r="B47" t="str">
            <v>Tumordokumentation des Instituts für Krebsepidemiologie</v>
          </cell>
        </row>
        <row r="48">
          <cell r="B48" t="str">
            <v>Tumorregister München (TRM)</v>
          </cell>
        </row>
        <row r="49">
          <cell r="B49" t="str">
            <v>UCC-TDS (Tumorzentrum Dresden)</v>
          </cell>
        </row>
        <row r="50">
          <cell r="B50" t="str">
            <v>WDC-Kolonakte</v>
          </cell>
        </row>
        <row r="51">
          <cell r="B51" t="str">
            <v>Nicht gelistet</v>
          </cell>
        </row>
        <row r="52">
          <cell r="B52"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Keine Zusammenarbeit</v>
          </cell>
        </row>
        <row r="99">
          <cell r="B99" t="str">
            <v>Geringe / punktuelle Zusammenarbeit</v>
          </cell>
        </row>
        <row r="100">
          <cell r="B100" t="str">
            <v>Intensive / regelmäßige Zusammenarbeit</v>
          </cell>
        </row>
        <row r="101">
          <cell r="B101" t="str">
            <v>Tumordoku. liegt größtenteils beim Krebsregister</v>
          </cell>
        </row>
        <row r="102">
          <cell r="B102" t="str">
            <v>Nicht relevant – Zentrum nicht in Deutschland</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FAD-Z036</v>
          </cell>
        </row>
        <row r="144">
          <cell r="A144" t="str">
            <v>FAD-Z037 V</v>
          </cell>
        </row>
        <row r="145">
          <cell r="A145" t="str">
            <v>FAD-Z038</v>
          </cell>
        </row>
        <row r="146">
          <cell r="A146" t="str">
            <v>FAD-Z039</v>
          </cell>
        </row>
        <row r="147">
          <cell r="A147" t="str">
            <v>FAD-Z040 V</v>
          </cell>
        </row>
        <row r="148">
          <cell r="A148" t="str">
            <v>FAD-Z042</v>
          </cell>
        </row>
        <row r="149">
          <cell r="A149" t="str">
            <v>FAD-Z043 V</v>
          </cell>
        </row>
        <row r="150">
          <cell r="A150" t="str">
            <v>FAD-Z044 V</v>
          </cell>
        </row>
        <row r="151">
          <cell r="A151" t="str">
            <v>FAD-Z046</v>
          </cell>
        </row>
        <row r="152">
          <cell r="A152" t="str">
            <v>FAD-Z047 V</v>
          </cell>
        </row>
        <row r="153">
          <cell r="A153" t="str">
            <v>FAD-Z048</v>
          </cell>
        </row>
        <row r="154">
          <cell r="A154" t="str">
            <v>FAD-Z051</v>
          </cell>
        </row>
        <row r="155">
          <cell r="A155" t="str">
            <v>FAD-Z052</v>
          </cell>
        </row>
        <row r="156">
          <cell r="A156" t="str">
            <v>FAD-Z053</v>
          </cell>
        </row>
        <row r="157">
          <cell r="A157" t="str">
            <v>FAD-Z055 V</v>
          </cell>
        </row>
        <row r="158">
          <cell r="A158" t="str">
            <v>FAD-Z056</v>
          </cell>
        </row>
        <row r="159">
          <cell r="A159" t="str">
            <v>FAD-Z057</v>
          </cell>
        </row>
        <row r="160">
          <cell r="A160" t="str">
            <v>FAD-Z058</v>
          </cell>
        </row>
        <row r="161">
          <cell r="A161" t="str">
            <v>FAD-Z059</v>
          </cell>
        </row>
        <row r="162">
          <cell r="A162" t="str">
            <v>FAD-Z060 V</v>
          </cell>
        </row>
        <row r="163">
          <cell r="A163" t="str">
            <v>FAD-Z061</v>
          </cell>
        </row>
        <row r="164">
          <cell r="A164" t="str">
            <v>FAD-Z063 V</v>
          </cell>
        </row>
        <row r="165">
          <cell r="A165" t="str">
            <v>FAD-Z064 V</v>
          </cell>
        </row>
        <row r="166">
          <cell r="A166" t="str">
            <v>FAD-Z065 V</v>
          </cell>
        </row>
        <row r="167">
          <cell r="A167" t="str">
            <v>FAD-Z066</v>
          </cell>
        </row>
        <row r="168">
          <cell r="A168" t="str">
            <v>FAD-Z067 V</v>
          </cell>
        </row>
        <row r="169">
          <cell r="A169" t="str">
            <v>FAD-Z068 V</v>
          </cell>
        </row>
        <row r="170">
          <cell r="A170" t="str">
            <v>FAD-Z069</v>
          </cell>
        </row>
        <row r="171">
          <cell r="A171" t="str">
            <v>FAD-Z070 V</v>
          </cell>
        </row>
        <row r="172">
          <cell r="A172" t="str">
            <v>FAD-Z071 V</v>
          </cell>
        </row>
        <row r="173">
          <cell r="A173" t="str">
            <v>FAD-Z072 V</v>
          </cell>
        </row>
        <row r="174">
          <cell r="A174" t="str">
            <v>FAD-Z074 V</v>
          </cell>
        </row>
        <row r="175">
          <cell r="A175" t="str">
            <v>FAD-Z075</v>
          </cell>
        </row>
        <row r="176">
          <cell r="A176" t="str">
            <v>FAD-Z076 V</v>
          </cell>
        </row>
        <row r="177">
          <cell r="A177" t="str">
            <v>FAD-Z077</v>
          </cell>
        </row>
        <row r="178">
          <cell r="A178" t="str">
            <v>FAD-Z078</v>
          </cell>
        </row>
        <row r="179">
          <cell r="A179" t="str">
            <v>FAD-Z080</v>
          </cell>
        </row>
        <row r="180">
          <cell r="A180" t="str">
            <v>FAD-Z083 V</v>
          </cell>
        </row>
        <row r="181">
          <cell r="A181" t="str">
            <v>FAD-Z084</v>
          </cell>
        </row>
        <row r="182">
          <cell r="A182" t="str">
            <v>FAD-Z087</v>
          </cell>
        </row>
        <row r="183">
          <cell r="A183" t="str">
            <v>FAD-Z088</v>
          </cell>
        </row>
        <row r="184">
          <cell r="A184" t="str">
            <v>FAD-Z089</v>
          </cell>
        </row>
        <row r="185">
          <cell r="A185" t="str">
            <v>FAD-Z090</v>
          </cell>
        </row>
        <row r="186">
          <cell r="A186" t="str">
            <v>FAD-Z091 V</v>
          </cell>
        </row>
        <row r="187">
          <cell r="A187" t="str">
            <v>FAD-Z093-1 V</v>
          </cell>
        </row>
        <row r="188">
          <cell r="A188" t="str">
            <v>FAD-Z093-2</v>
          </cell>
        </row>
        <row r="189">
          <cell r="A189" t="str">
            <v>FAD-Z094</v>
          </cell>
        </row>
        <row r="190">
          <cell r="A190" t="str">
            <v>FAD-Z096 V</v>
          </cell>
        </row>
        <row r="191">
          <cell r="A191" t="str">
            <v>FAD-Z097 V</v>
          </cell>
        </row>
        <row r="192">
          <cell r="A192" t="str">
            <v>FAD-Z098 V</v>
          </cell>
        </row>
        <row r="193">
          <cell r="A193" t="str">
            <v>FAD-Z099 V</v>
          </cell>
        </row>
        <row r="194">
          <cell r="A194" t="str">
            <v>FAD-Z100</v>
          </cell>
        </row>
        <row r="195">
          <cell r="A195" t="str">
            <v>FAD-Z101-1 V</v>
          </cell>
        </row>
        <row r="196">
          <cell r="A196" t="str">
            <v>FAD-Z101-2</v>
          </cell>
        </row>
        <row r="197">
          <cell r="A197" t="str">
            <v>FAD-Z102</v>
          </cell>
        </row>
        <row r="198">
          <cell r="A198" t="str">
            <v>FAD-Z103 V</v>
          </cell>
        </row>
        <row r="199">
          <cell r="A199" t="str">
            <v>FAD-Z104</v>
          </cell>
        </row>
        <row r="200">
          <cell r="A200" t="str">
            <v>FAD-Z106</v>
          </cell>
        </row>
        <row r="201">
          <cell r="A201" t="str">
            <v>FAD-Z107</v>
          </cell>
        </row>
        <row r="202">
          <cell r="A202" t="str">
            <v>FAD-Z108 V</v>
          </cell>
        </row>
        <row r="203">
          <cell r="A203" t="str">
            <v>FAD-Z109 V</v>
          </cell>
        </row>
        <row r="204">
          <cell r="A204" t="str">
            <v>FAD-Z111</v>
          </cell>
        </row>
        <row r="205">
          <cell r="A205" t="str">
            <v>FAD-Z112</v>
          </cell>
        </row>
        <row r="206">
          <cell r="A206" t="str">
            <v>FAD-Z113 V</v>
          </cell>
        </row>
        <row r="207">
          <cell r="A207" t="str">
            <v>FAD-Z114 V</v>
          </cell>
        </row>
        <row r="208">
          <cell r="A208" t="str">
            <v>FAD-Z115 V</v>
          </cell>
        </row>
        <row r="209">
          <cell r="A209" t="str">
            <v>FAD-Z116</v>
          </cell>
        </row>
        <row r="210">
          <cell r="A210" t="str">
            <v>FAD-Z118 V</v>
          </cell>
        </row>
        <row r="211">
          <cell r="A211" t="str">
            <v>FAD-Z119</v>
          </cell>
        </row>
        <row r="212">
          <cell r="A212" t="str">
            <v>FAD-Z120</v>
          </cell>
        </row>
        <row r="213">
          <cell r="A213" t="str">
            <v>FAD-Z121 V</v>
          </cell>
        </row>
        <row r="214">
          <cell r="A214" t="str">
            <v>FAD-Z122 V</v>
          </cell>
        </row>
        <row r="215">
          <cell r="A215" t="str">
            <v>FAD-Z123</v>
          </cell>
        </row>
        <row r="216">
          <cell r="A216" t="str">
            <v>FAD-Z124</v>
          </cell>
        </row>
        <row r="217">
          <cell r="A217" t="str">
            <v>FAD-Z125</v>
          </cell>
        </row>
        <row r="218">
          <cell r="A218" t="str">
            <v>FAD-Z126</v>
          </cell>
        </row>
        <row r="219">
          <cell r="A219" t="str">
            <v>FAD-Z128</v>
          </cell>
        </row>
        <row r="220">
          <cell r="A220" t="str">
            <v>FAD-Z129</v>
          </cell>
        </row>
        <row r="221">
          <cell r="A221" t="str">
            <v>FAD-Z130</v>
          </cell>
        </row>
        <row r="222">
          <cell r="A222" t="str">
            <v>FAD-Z131</v>
          </cell>
        </row>
        <row r="223">
          <cell r="A223" t="str">
            <v>FAD-Z132</v>
          </cell>
        </row>
        <row r="224">
          <cell r="A224" t="str">
            <v>FAD-Z133 V</v>
          </cell>
        </row>
        <row r="225">
          <cell r="A225" t="str">
            <v>FAD-Z135 V</v>
          </cell>
        </row>
        <row r="226">
          <cell r="A226" t="str">
            <v>FAD-Z136</v>
          </cell>
        </row>
        <row r="227">
          <cell r="A227" t="str">
            <v>FAD-Z139</v>
          </cell>
        </row>
        <row r="228">
          <cell r="A228" t="str">
            <v>FAD-Z141 V</v>
          </cell>
        </row>
        <row r="229">
          <cell r="A229" t="str">
            <v>FAD-Z142 V</v>
          </cell>
        </row>
        <row r="230">
          <cell r="A230" t="str">
            <v>FAD-Z143</v>
          </cell>
        </row>
        <row r="231">
          <cell r="A231" t="str">
            <v>FAD-Z144 V</v>
          </cell>
        </row>
        <row r="232">
          <cell r="A232" t="str">
            <v>FAD-Z146</v>
          </cell>
        </row>
        <row r="233">
          <cell r="A233" t="str">
            <v>FAD-Z147</v>
          </cell>
        </row>
        <row r="234">
          <cell r="A234" t="str">
            <v>FAD-Z148</v>
          </cell>
        </row>
        <row r="235">
          <cell r="A235" t="str">
            <v>FAD-Z149 V</v>
          </cell>
        </row>
        <row r="236">
          <cell r="A236" t="str">
            <v>FAD-Z150 V</v>
          </cell>
        </row>
        <row r="237">
          <cell r="A237" t="str">
            <v>FAD-Z151</v>
          </cell>
        </row>
        <row r="238">
          <cell r="A238" t="str">
            <v>FAD-Z152</v>
          </cell>
        </row>
        <row r="239">
          <cell r="A239" t="str">
            <v>FAD-Z153</v>
          </cell>
        </row>
        <row r="240">
          <cell r="A240" t="str">
            <v>FAD-Z154 V</v>
          </cell>
        </row>
        <row r="241">
          <cell r="A241" t="str">
            <v>FAD-Z155</v>
          </cell>
        </row>
        <row r="242">
          <cell r="A242" t="str">
            <v>FAD-Z157</v>
          </cell>
        </row>
        <row r="243">
          <cell r="A243" t="str">
            <v>FAD-Z158</v>
          </cell>
        </row>
        <row r="244">
          <cell r="A244" t="str">
            <v>FAD-Z159</v>
          </cell>
        </row>
        <row r="245">
          <cell r="A245" t="str">
            <v>FAD-Z160 V</v>
          </cell>
        </row>
        <row r="246">
          <cell r="A246" t="str">
            <v>FAD-Z161</v>
          </cell>
        </row>
        <row r="247">
          <cell r="A247" t="str">
            <v>FAD-Z162</v>
          </cell>
        </row>
        <row r="248">
          <cell r="A248" t="str">
            <v>FAD-Z164</v>
          </cell>
        </row>
        <row r="249">
          <cell r="A249" t="str">
            <v>FAD-Z165</v>
          </cell>
        </row>
        <row r="250">
          <cell r="A250" t="str">
            <v>FAD-Z166</v>
          </cell>
        </row>
        <row r="251">
          <cell r="A251" t="str">
            <v>FAD-Z167</v>
          </cell>
        </row>
        <row r="252">
          <cell r="A252" t="str">
            <v>FAD-Z168</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 V</v>
          </cell>
        </row>
        <row r="280">
          <cell r="A280" t="str">
            <v>FAD-Z201</v>
          </cell>
        </row>
        <row r="281">
          <cell r="A281" t="str">
            <v>FAD-Z203</v>
          </cell>
        </row>
        <row r="282">
          <cell r="A282" t="str">
            <v>FAD-Z205 V</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FAD-Z244 V</v>
          </cell>
        </row>
        <row r="313">
          <cell r="A313" t="str">
            <v>FAD-Z245 V</v>
          </cell>
        </row>
        <row r="314">
          <cell r="A314" t="str">
            <v>FAD-Z246</v>
          </cell>
        </row>
        <row r="315">
          <cell r="A315" t="str">
            <v>FAD-Z247</v>
          </cell>
        </row>
        <row r="316">
          <cell r="A316" t="str">
            <v>FAD-Z248 V</v>
          </cell>
        </row>
        <row r="317">
          <cell r="A317" t="str">
            <v>FAD-Z250 V</v>
          </cell>
        </row>
        <row r="318">
          <cell r="A318" t="str">
            <v>FAD-Z251 V</v>
          </cell>
        </row>
        <row r="319">
          <cell r="A319" t="str">
            <v>FAD-Z253</v>
          </cell>
        </row>
        <row r="320">
          <cell r="A320" t="str">
            <v>FAD-Z255 V</v>
          </cell>
        </row>
        <row r="321">
          <cell r="A321" t="str">
            <v>FAD-Z256 V</v>
          </cell>
        </row>
        <row r="322">
          <cell r="A322" t="str">
            <v xml:space="preserve">FAD-Z257 </v>
          </cell>
        </row>
        <row r="323">
          <cell r="A323" t="str">
            <v>FAD-Z258</v>
          </cell>
        </row>
        <row r="324">
          <cell r="A324" t="str">
            <v>FAD-Z259</v>
          </cell>
        </row>
        <row r="325">
          <cell r="A325" t="str">
            <v>FAD-Z260</v>
          </cell>
        </row>
        <row r="326">
          <cell r="A326" t="str">
            <v>FAD-Z262</v>
          </cell>
        </row>
        <row r="327">
          <cell r="A327" t="str">
            <v>FAD-Z263</v>
          </cell>
        </row>
        <row r="328">
          <cell r="A328" t="str">
            <v>FAD-Z264 V</v>
          </cell>
        </row>
        <row r="329">
          <cell r="A329" t="str">
            <v>FAD-Z265 V</v>
          </cell>
        </row>
        <row r="330">
          <cell r="A330" t="str">
            <v>FAD-Z266</v>
          </cell>
        </row>
        <row r="331">
          <cell r="A331" t="str">
            <v>FAD-Z267 V</v>
          </cell>
        </row>
        <row r="332">
          <cell r="A332" t="str">
            <v>FAD-Z268</v>
          </cell>
        </row>
        <row r="333">
          <cell r="A333" t="str">
            <v>FAD-Z269</v>
          </cell>
        </row>
        <row r="334">
          <cell r="A334" t="str">
            <v>FAD-Z270</v>
          </cell>
        </row>
        <row r="335">
          <cell r="A335" t="str">
            <v>FAD-Z271 V</v>
          </cell>
        </row>
        <row r="336">
          <cell r="A336" t="str">
            <v>FAD-Z272</v>
          </cell>
        </row>
        <row r="337">
          <cell r="A337" t="str">
            <v>FAD-Z273 V</v>
          </cell>
        </row>
        <row r="338">
          <cell r="A338" t="str">
            <v>FAD-Z274</v>
          </cell>
        </row>
        <row r="339">
          <cell r="A339" t="str">
            <v>FAD-Z275</v>
          </cell>
        </row>
        <row r="340">
          <cell r="A340" t="str">
            <v>FAD-Z276 V</v>
          </cell>
        </row>
        <row r="341">
          <cell r="A341" t="str">
            <v>FAD-Z278</v>
          </cell>
        </row>
        <row r="342">
          <cell r="A342" t="str">
            <v>FAD-Z279</v>
          </cell>
        </row>
        <row r="343">
          <cell r="A343" t="str">
            <v>FAD-Z280</v>
          </cell>
        </row>
        <row r="344">
          <cell r="A344" t="str">
            <v>FAD-Z281 V</v>
          </cell>
        </row>
        <row r="345">
          <cell r="A345" t="str">
            <v>FAD-Z282</v>
          </cell>
        </row>
        <row r="346">
          <cell r="A346" t="str">
            <v>FAD-Z283 V</v>
          </cell>
        </row>
        <row r="347">
          <cell r="A347" t="str">
            <v>FAD-Z284 V</v>
          </cell>
        </row>
        <row r="348">
          <cell r="A348" t="str">
            <v>FAD-Z286</v>
          </cell>
        </row>
        <row r="349">
          <cell r="A349" t="str">
            <v>FAD-Z287 V</v>
          </cell>
        </row>
        <row r="350">
          <cell r="A350" t="str">
            <v>FAD-Z288 V</v>
          </cell>
        </row>
        <row r="351">
          <cell r="A351" t="str">
            <v>FAD-Z289</v>
          </cell>
        </row>
        <row r="352">
          <cell r="A352" t="str">
            <v>FAD-Z290</v>
          </cell>
        </row>
        <row r="353">
          <cell r="A353" t="str">
            <v>FAD-Z292</v>
          </cell>
        </row>
        <row r="354">
          <cell r="A354" t="str">
            <v>FAD-Z293 V</v>
          </cell>
        </row>
        <row r="355">
          <cell r="A355" t="str">
            <v>FAD-Z294</v>
          </cell>
        </row>
        <row r="356">
          <cell r="A356" t="str">
            <v>FAD-Z295 V</v>
          </cell>
        </row>
        <row r="357">
          <cell r="A357" t="str">
            <v>FAD-Z296 V</v>
          </cell>
        </row>
        <row r="358">
          <cell r="A358" t="str">
            <v>FAD-Z297 V</v>
          </cell>
        </row>
        <row r="359">
          <cell r="A359" t="str">
            <v>FAD-Z299</v>
          </cell>
        </row>
        <row r="360">
          <cell r="A360" t="str">
            <v>FAD-Z300 V</v>
          </cell>
        </row>
        <row r="361">
          <cell r="A361" t="str">
            <v>FAD-Z301</v>
          </cell>
        </row>
        <row r="362">
          <cell r="A362" t="str">
            <v>FAD-Z302 V</v>
          </cell>
        </row>
        <row r="363">
          <cell r="A363" t="str">
            <v>FAD-Z303</v>
          </cell>
        </row>
        <row r="364">
          <cell r="A364" t="str">
            <v>FAD-Z304 V</v>
          </cell>
        </row>
        <row r="365">
          <cell r="A365" t="str">
            <v>FAD-Z305</v>
          </cell>
        </row>
        <row r="366">
          <cell r="A366" t="str">
            <v>FAD-Z307 V</v>
          </cell>
        </row>
        <row r="367">
          <cell r="A367" t="str">
            <v>FAD-Z308 V</v>
          </cell>
        </row>
        <row r="368">
          <cell r="A368" t="str">
            <v>FAD-Z309</v>
          </cell>
        </row>
        <row r="369">
          <cell r="A369" t="str">
            <v>FAD-Z311 V</v>
          </cell>
        </row>
        <row r="370">
          <cell r="A370" t="str">
            <v>FAD-Z312 V</v>
          </cell>
        </row>
        <row r="371">
          <cell r="A371" t="str">
            <v>FAD-Z313</v>
          </cell>
        </row>
        <row r="372">
          <cell r="A372" t="str">
            <v>FAD-Z314 V</v>
          </cell>
        </row>
        <row r="373">
          <cell r="A373" t="str">
            <v>FAD-Z315</v>
          </cell>
        </row>
        <row r="374">
          <cell r="A374" t="str">
            <v>FAD-Z317</v>
          </cell>
        </row>
        <row r="375">
          <cell r="A375" t="str">
            <v>FAD-Z318</v>
          </cell>
        </row>
        <row r="376">
          <cell r="A376" t="str">
            <v>FAD-Z320</v>
          </cell>
        </row>
        <row r="377">
          <cell r="A377" t="str">
            <v>FAD-Z321</v>
          </cell>
        </row>
        <row r="378">
          <cell r="A378" t="str">
            <v>FAD-Z323</v>
          </cell>
        </row>
        <row r="379">
          <cell r="A379" t="str">
            <v>FAD-Z324 V</v>
          </cell>
        </row>
        <row r="380">
          <cell r="A380" t="str">
            <v>FAD-Z325 V</v>
          </cell>
        </row>
        <row r="381">
          <cell r="A381" t="str">
            <v>FAD-Z326 V</v>
          </cell>
        </row>
        <row r="382">
          <cell r="A382" t="str">
            <v>FAD-Z327 V</v>
          </cell>
        </row>
        <row r="383">
          <cell r="A383" t="str">
            <v>FAD-Z328</v>
          </cell>
        </row>
        <row r="384">
          <cell r="A384" t="str">
            <v>FAD-Z330 V</v>
          </cell>
        </row>
        <row r="385">
          <cell r="A385" t="str">
            <v>FAD-Z331</v>
          </cell>
        </row>
        <row r="386">
          <cell r="A386" t="str">
            <v>FAD-Z332 V</v>
          </cell>
        </row>
        <row r="387">
          <cell r="A387" t="str">
            <v>FAD-Z334 V</v>
          </cell>
        </row>
        <row r="388">
          <cell r="A388" t="str">
            <v>FAD-Z336 V</v>
          </cell>
        </row>
        <row r="389">
          <cell r="A389" t="str">
            <v>FAD-Z337 V</v>
          </cell>
        </row>
        <row r="390">
          <cell r="A390" t="str">
            <v>FAD-Z338</v>
          </cell>
        </row>
        <row r="391">
          <cell r="A391" t="str">
            <v>FAD-Z339</v>
          </cell>
        </row>
        <row r="392">
          <cell r="A392" t="str">
            <v>FAD-Z340 V</v>
          </cell>
        </row>
        <row r="393">
          <cell r="A393" t="str">
            <v>FAD-Z341 V</v>
          </cell>
        </row>
        <row r="394">
          <cell r="A394" t="str">
            <v>FAD-Z342</v>
          </cell>
        </row>
        <row r="395">
          <cell r="A395" t="str">
            <v>FAD-Z343</v>
          </cell>
        </row>
        <row r="396">
          <cell r="A396" t="str">
            <v>FAD-Z344 V</v>
          </cell>
        </row>
        <row r="397">
          <cell r="A397" t="str">
            <v>FAD-Z345</v>
          </cell>
        </row>
        <row r="398">
          <cell r="A398" t="str">
            <v>FAD-Z346</v>
          </cell>
        </row>
        <row r="399">
          <cell r="A399" t="str">
            <v>FAD-Z347</v>
          </cell>
        </row>
        <row r="400">
          <cell r="A400" t="str">
            <v>FAD-Z348 V</v>
          </cell>
        </row>
        <row r="401">
          <cell r="A401" t="str">
            <v>FAD-Z349</v>
          </cell>
        </row>
        <row r="402">
          <cell r="A402" t="str">
            <v>FAD-Z350</v>
          </cell>
        </row>
        <row r="403">
          <cell r="A403" t="str">
            <v>FAD-Z351</v>
          </cell>
        </row>
        <row r="404">
          <cell r="A404" t="str">
            <v>FAD-Z352 V</v>
          </cell>
        </row>
        <row r="405">
          <cell r="A405" t="str">
            <v>FAD-Z353</v>
          </cell>
        </row>
        <row r="406">
          <cell r="A406" t="str">
            <v>FAD-Z354 V</v>
          </cell>
        </row>
        <row r="407">
          <cell r="A407" t="str">
            <v>FAD-Z355 V</v>
          </cell>
        </row>
        <row r="408">
          <cell r="A408" t="str">
            <v>FAD-Z357</v>
          </cell>
        </row>
        <row r="409">
          <cell r="A409" t="str">
            <v>FAD-Z358</v>
          </cell>
        </row>
        <row r="410">
          <cell r="A410" t="str">
            <v>FAD-Z359</v>
          </cell>
        </row>
        <row r="411">
          <cell r="A411" t="str">
            <v>FAD-Z361</v>
          </cell>
        </row>
        <row r="412">
          <cell r="A412" t="str">
            <v>FAD-Z362</v>
          </cell>
        </row>
        <row r="413">
          <cell r="A413" t="str">
            <v>FAD-Z363 V</v>
          </cell>
        </row>
        <row r="414">
          <cell r="A414" t="str">
            <v>FAD-Z364</v>
          </cell>
        </row>
        <row r="415">
          <cell r="A415" t="str">
            <v>FAD-Z365</v>
          </cell>
        </row>
        <row r="416">
          <cell r="A416" t="str">
            <v>FAD-Z366</v>
          </cell>
        </row>
        <row r="417">
          <cell r="A417" t="str">
            <v>FAD-Z367</v>
          </cell>
        </row>
        <row r="418">
          <cell r="A418" t="str">
            <v>FAD-Z370</v>
          </cell>
        </row>
        <row r="419">
          <cell r="A419" t="str">
            <v>FAD-Z371</v>
          </cell>
        </row>
        <row r="420">
          <cell r="A420" t="str">
            <v>FAD-Z373</v>
          </cell>
        </row>
        <row r="421">
          <cell r="A421" t="str">
            <v>FAD-Z377 V</v>
          </cell>
        </row>
        <row r="422">
          <cell r="A422"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31</v>
          </cell>
          <cell r="G6">
            <v>0</v>
          </cell>
          <cell r="K6">
            <v>0</v>
          </cell>
        </row>
        <row r="7">
          <cell r="D7">
            <v>0</v>
          </cell>
          <cell r="E7">
            <v>0</v>
          </cell>
        </row>
        <row r="8">
          <cell r="E8">
            <v>0</v>
          </cell>
          <cell r="G8">
            <v>31</v>
          </cell>
        </row>
        <row r="9">
          <cell r="C9">
            <v>0</v>
          </cell>
          <cell r="F9">
            <v>1</v>
          </cell>
          <cell r="G9">
            <v>0</v>
          </cell>
          <cell r="K9">
            <v>0</v>
          </cell>
        </row>
        <row r="10">
          <cell r="D10">
            <v>0</v>
          </cell>
          <cell r="E10">
            <v>0</v>
          </cell>
          <cell r="G10">
            <v>1</v>
          </cell>
        </row>
        <row r="11">
          <cell r="E11">
            <v>0</v>
          </cell>
        </row>
        <row r="25">
          <cell r="D25" t="str">
            <v>n.d.</v>
          </cell>
          <cell r="E25">
            <v>0</v>
          </cell>
          <cell r="F25">
            <v>100000000</v>
          </cell>
          <cell r="G25">
            <v>-100000000</v>
          </cell>
          <cell r="H25">
            <v>100000000</v>
          </cell>
          <cell r="J25">
            <v>-100000000</v>
          </cell>
          <cell r="K25">
            <v>1000000</v>
          </cell>
        </row>
        <row r="28">
          <cell r="D28" t="str">
            <v>n.d.</v>
          </cell>
          <cell r="E28">
            <v>0</v>
          </cell>
          <cell r="F28">
            <v>1</v>
          </cell>
          <cell r="G28">
            <v>0.95</v>
          </cell>
          <cell r="H28">
            <v>10000</v>
          </cell>
          <cell r="J28">
            <v>-10000</v>
          </cell>
          <cell r="K28">
            <v>10000</v>
          </cell>
        </row>
        <row r="31">
          <cell r="D31" t="str">
            <v>n.d.</v>
          </cell>
          <cell r="E31">
            <v>0</v>
          </cell>
          <cell r="F31">
            <v>1</v>
          </cell>
          <cell r="G31">
            <v>0.95</v>
          </cell>
          <cell r="H31">
            <v>10000</v>
          </cell>
          <cell r="J31">
            <v>-10000</v>
          </cell>
          <cell r="K31">
            <v>10000</v>
          </cell>
        </row>
        <row r="34">
          <cell r="D34" t="str">
            <v>n.d.</v>
          </cell>
          <cell r="E34">
            <v>0</v>
          </cell>
          <cell r="F34">
            <v>1</v>
          </cell>
          <cell r="G34">
            <v>0.95</v>
          </cell>
          <cell r="H34">
            <v>10000</v>
          </cell>
          <cell r="J34">
            <v>-10000</v>
          </cell>
          <cell r="K34">
            <v>10000</v>
          </cell>
        </row>
        <row r="37">
          <cell r="D37" t="str">
            <v>n.d.</v>
          </cell>
          <cell r="E37">
            <v>0</v>
          </cell>
          <cell r="F37">
            <v>1</v>
          </cell>
          <cell r="G37">
            <v>-10000</v>
          </cell>
          <cell r="H37">
            <v>10000</v>
          </cell>
          <cell r="J37">
            <v>0.2</v>
          </cell>
          <cell r="K37">
            <v>0.95</v>
          </cell>
        </row>
        <row r="40">
          <cell r="D40" t="str">
            <v>n.d.</v>
          </cell>
          <cell r="E40">
            <v>0</v>
          </cell>
          <cell r="F40">
            <v>1</v>
          </cell>
          <cell r="G40">
            <v>-10000</v>
          </cell>
          <cell r="H40">
            <v>10000</v>
          </cell>
          <cell r="J40">
            <v>0.5</v>
          </cell>
          <cell r="K40">
            <v>10000</v>
          </cell>
        </row>
        <row r="43">
          <cell r="D43" t="str">
            <v>n.d.</v>
          </cell>
          <cell r="E43">
            <v>0</v>
          </cell>
          <cell r="F43">
            <v>100000000</v>
          </cell>
          <cell r="G43">
            <v>0.05</v>
          </cell>
          <cell r="H43">
            <v>10000</v>
          </cell>
          <cell r="J43">
            <v>-10000</v>
          </cell>
          <cell r="K43">
            <v>0.5</v>
          </cell>
        </row>
        <row r="46">
          <cell r="D46" t="str">
            <v>n.d.</v>
          </cell>
          <cell r="E46">
            <v>0</v>
          </cell>
          <cell r="F46">
            <v>1</v>
          </cell>
          <cell r="G46">
            <v>0.9</v>
          </cell>
          <cell r="H46">
            <v>10000</v>
          </cell>
          <cell r="J46">
            <v>-10000</v>
          </cell>
          <cell r="K46">
            <v>10000</v>
          </cell>
        </row>
        <row r="49">
          <cell r="D49" t="str">
            <v>n.d.</v>
          </cell>
          <cell r="E49">
            <v>0</v>
          </cell>
          <cell r="F49">
            <v>1</v>
          </cell>
          <cell r="G49">
            <v>0.9</v>
          </cell>
          <cell r="H49">
            <v>10000</v>
          </cell>
          <cell r="J49">
            <v>-10000</v>
          </cell>
          <cell r="K49">
            <v>10000</v>
          </cell>
        </row>
        <row r="52">
          <cell r="D52" t="str">
            <v>n.d.</v>
          </cell>
          <cell r="E52">
            <v>0</v>
          </cell>
          <cell r="F52">
            <v>1</v>
          </cell>
          <cell r="G52">
            <v>0.9</v>
          </cell>
          <cell r="H52">
            <v>10000</v>
          </cell>
          <cell r="J52">
            <v>-10000</v>
          </cell>
          <cell r="K52">
            <v>10000</v>
          </cell>
        </row>
        <row r="55">
          <cell r="D55" t="str">
            <v>n.d.</v>
          </cell>
          <cell r="E55">
            <v>0</v>
          </cell>
          <cell r="F55">
            <v>1</v>
          </cell>
          <cell r="G55">
            <v>-10000</v>
          </cell>
          <cell r="H55">
            <v>10000</v>
          </cell>
          <cell r="J55">
            <v>0.5</v>
          </cell>
          <cell r="K55">
            <v>10000</v>
          </cell>
        </row>
        <row r="58">
          <cell r="D58" t="str">
            <v>n.d.</v>
          </cell>
          <cell r="E58">
            <v>0</v>
          </cell>
          <cell r="F58">
            <v>1</v>
          </cell>
          <cell r="G58">
            <v>-10000</v>
          </cell>
          <cell r="H58">
            <v>0.01</v>
          </cell>
          <cell r="J58">
            <v>1E-4</v>
          </cell>
          <cell r="K58">
            <v>10000</v>
          </cell>
        </row>
        <row r="64">
          <cell r="D64" t="str">
            <v>n.d.</v>
          </cell>
          <cell r="E64">
            <v>0</v>
          </cell>
          <cell r="F64">
            <v>1</v>
          </cell>
          <cell r="G64">
            <v>-10000</v>
          </cell>
          <cell r="H64">
            <v>10000</v>
          </cell>
          <cell r="J64">
            <v>0.9</v>
          </cell>
          <cell r="K64">
            <v>10000</v>
          </cell>
        </row>
        <row r="67">
          <cell r="D67">
            <v>0</v>
          </cell>
          <cell r="E67">
            <v>0</v>
          </cell>
          <cell r="F67">
            <v>1000000000000</v>
          </cell>
          <cell r="G67">
            <v>30</v>
          </cell>
          <cell r="H67">
            <v>1000000000000000</v>
          </cell>
          <cell r="J67">
            <v>-10000</v>
          </cell>
          <cell r="K67">
            <v>1000000000000</v>
          </cell>
        </row>
        <row r="70">
          <cell r="D70">
            <v>0</v>
          </cell>
          <cell r="E70">
            <v>0</v>
          </cell>
          <cell r="F70">
            <v>1000000000000</v>
          </cell>
          <cell r="G70">
            <v>20</v>
          </cell>
          <cell r="H70">
            <v>1000000000000</v>
          </cell>
          <cell r="J70">
            <v>-10000</v>
          </cell>
          <cell r="K70">
            <v>1000000000000</v>
          </cell>
        </row>
        <row r="73">
          <cell r="D73" t="str">
            <v>n.d.</v>
          </cell>
          <cell r="E73">
            <v>0</v>
          </cell>
          <cell r="F73">
            <v>1</v>
          </cell>
          <cell r="G73">
            <v>-10000</v>
          </cell>
          <cell r="H73">
            <v>0.15</v>
          </cell>
          <cell r="J73">
            <v>1E-4</v>
          </cell>
          <cell r="K73">
            <v>0.1</v>
          </cell>
        </row>
        <row r="76">
          <cell r="D76" t="str">
            <v>n.d.</v>
          </cell>
          <cell r="E76">
            <v>0</v>
          </cell>
          <cell r="F76">
            <v>1</v>
          </cell>
          <cell r="G76">
            <v>-10000</v>
          </cell>
          <cell r="H76">
            <v>0.15</v>
          </cell>
          <cell r="J76">
            <v>1E-4</v>
          </cell>
          <cell r="K76">
            <v>0.1</v>
          </cell>
        </row>
        <row r="79">
          <cell r="D79" t="str">
            <v>n.d.</v>
          </cell>
          <cell r="E79">
            <v>0</v>
          </cell>
          <cell r="F79">
            <v>1</v>
          </cell>
          <cell r="G79">
            <v>-10000</v>
          </cell>
          <cell r="H79">
            <v>0.06</v>
          </cell>
          <cell r="J79">
            <v>1E-4</v>
          </cell>
          <cell r="K79">
            <v>10000</v>
          </cell>
        </row>
        <row r="82">
          <cell r="D82" t="str">
            <v>n.d.</v>
          </cell>
          <cell r="E82">
            <v>0</v>
          </cell>
          <cell r="F82">
            <v>1</v>
          </cell>
          <cell r="G82">
            <v>-10000</v>
          </cell>
          <cell r="H82">
            <v>0.15</v>
          </cell>
          <cell r="J82">
            <v>1E-4</v>
          </cell>
          <cell r="K82">
            <v>10000</v>
          </cell>
        </row>
        <row r="85">
          <cell r="D85" t="str">
            <v>n.d.</v>
          </cell>
          <cell r="E85">
            <v>0</v>
          </cell>
          <cell r="F85">
            <v>1</v>
          </cell>
          <cell r="G85">
            <v>-10000</v>
          </cell>
          <cell r="H85">
            <v>0.05</v>
          </cell>
          <cell r="J85">
            <v>1E-4</v>
          </cell>
          <cell r="K85">
            <v>10000</v>
          </cell>
        </row>
        <row r="88">
          <cell r="D88" t="str">
            <v>n.d.</v>
          </cell>
          <cell r="E88">
            <v>0</v>
          </cell>
          <cell r="F88">
            <v>1</v>
          </cell>
          <cell r="G88">
            <v>0.9</v>
          </cell>
          <cell r="H88">
            <v>10000</v>
          </cell>
          <cell r="J88">
            <v>-10000</v>
          </cell>
          <cell r="K88">
            <v>10000</v>
          </cell>
        </row>
        <row r="91">
          <cell r="D91" t="str">
            <v>n.d.</v>
          </cell>
          <cell r="E91">
            <v>0</v>
          </cell>
          <cell r="F91">
            <v>1</v>
          </cell>
          <cell r="G91">
            <v>0.9</v>
          </cell>
          <cell r="H91">
            <v>10000</v>
          </cell>
          <cell r="J91">
            <v>-10000</v>
          </cell>
          <cell r="K91">
            <v>10000</v>
          </cell>
        </row>
        <row r="94">
          <cell r="D94" t="str">
            <v>n.d.</v>
          </cell>
          <cell r="E94">
            <v>0</v>
          </cell>
          <cell r="F94">
            <v>1</v>
          </cell>
          <cell r="G94">
            <v>-10000</v>
          </cell>
          <cell r="H94">
            <v>10000</v>
          </cell>
          <cell r="J94">
            <v>0.2</v>
          </cell>
          <cell r="K94">
            <v>10000</v>
          </cell>
        </row>
        <row r="97">
          <cell r="D97" t="str">
            <v>n.d.</v>
          </cell>
          <cell r="E97">
            <v>0</v>
          </cell>
          <cell r="F97">
            <v>100000000</v>
          </cell>
          <cell r="G97">
            <v>-100000000</v>
          </cell>
          <cell r="H97">
            <v>100000000</v>
          </cell>
          <cell r="J97">
            <v>-100000000</v>
          </cell>
          <cell r="K97">
            <v>1000000</v>
          </cell>
        </row>
        <row r="100">
          <cell r="D100">
            <v>0</v>
          </cell>
          <cell r="E100">
            <v>0</v>
          </cell>
          <cell r="F100">
            <v>100000000</v>
          </cell>
          <cell r="G100">
            <v>-100000000</v>
          </cell>
          <cell r="H100">
            <v>100000000</v>
          </cell>
          <cell r="J100">
            <v>-100000000</v>
          </cell>
          <cell r="K100">
            <v>1000000</v>
          </cell>
        </row>
        <row r="103">
          <cell r="D103" t="str">
            <v>n.d.</v>
          </cell>
          <cell r="E103">
            <v>0</v>
          </cell>
          <cell r="F103">
            <v>1</v>
          </cell>
          <cell r="G103">
            <v>0.7</v>
          </cell>
          <cell r="H103">
            <v>10000</v>
          </cell>
          <cell r="J103">
            <v>-10000</v>
          </cell>
          <cell r="K103">
            <v>10000</v>
          </cell>
        </row>
        <row r="106">
          <cell r="D106" t="str">
            <v>n.d.</v>
          </cell>
          <cell r="E106">
            <v>0</v>
          </cell>
          <cell r="F106">
            <v>1</v>
          </cell>
          <cell r="G106">
            <v>-10000</v>
          </cell>
          <cell r="H106">
            <v>10000</v>
          </cell>
          <cell r="J106">
            <v>0.5</v>
          </cell>
          <cell r="K106">
            <v>10000</v>
          </cell>
        </row>
        <row r="109">
          <cell r="D109" t="str">
            <v>n.d.</v>
          </cell>
          <cell r="E109">
            <v>0</v>
          </cell>
          <cell r="F109">
            <v>1</v>
          </cell>
          <cell r="G109">
            <v>0.85</v>
          </cell>
          <cell r="H109">
            <v>10000</v>
          </cell>
          <cell r="J109">
            <v>-10000</v>
          </cell>
          <cell r="K109">
            <v>10000</v>
          </cell>
        </row>
        <row r="112">
          <cell r="D112" t="str">
            <v>n.d.</v>
          </cell>
          <cell r="E112">
            <v>0</v>
          </cell>
          <cell r="F112">
            <v>1</v>
          </cell>
          <cell r="G112">
            <v>0.95</v>
          </cell>
          <cell r="H112">
            <v>10000</v>
          </cell>
          <cell r="J112">
            <v>-10000</v>
          </cell>
          <cell r="K112">
            <v>10000</v>
          </cell>
        </row>
        <row r="115">
          <cell r="D115" t="str">
            <v>n.d.</v>
          </cell>
          <cell r="E115">
            <v>0</v>
          </cell>
          <cell r="F115">
            <v>1</v>
          </cell>
          <cell r="G115">
            <v>0.95</v>
          </cell>
          <cell r="H115">
            <v>10000</v>
          </cell>
          <cell r="J115">
            <v>-10000</v>
          </cell>
          <cell r="K115">
            <v>10000</v>
          </cell>
        </row>
        <row r="118">
          <cell r="D118" t="str">
            <v>n.d.</v>
          </cell>
          <cell r="E118">
            <v>0</v>
          </cell>
          <cell r="F118">
            <v>1</v>
          </cell>
          <cell r="G118">
            <v>-10000</v>
          </cell>
          <cell r="H118">
            <v>10000</v>
          </cell>
          <cell r="J118">
            <v>0.7</v>
          </cell>
          <cell r="K118">
            <v>10000</v>
          </cell>
        </row>
        <row r="121">
          <cell r="D121" t="str">
            <v>n.d.</v>
          </cell>
          <cell r="E121">
            <v>0</v>
          </cell>
          <cell r="F121">
            <v>1</v>
          </cell>
          <cell r="G121">
            <v>-10000</v>
          </cell>
          <cell r="H121">
            <v>10000</v>
          </cell>
          <cell r="J121">
            <v>-10000</v>
          </cell>
          <cell r="K121">
            <v>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efreshError="1">
        <row r="8">
          <cell r="B8">
            <v>0</v>
          </cell>
        </row>
      </sheetData>
      <sheetData sheetId="1" refreshError="1"/>
      <sheetData sheetId="2" refreshError="1"/>
      <sheetData sheetId="3" refreshError="1">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efreshError="1">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6.vml"/><Relationship Id="rId5" Type="http://schemas.openxmlformats.org/officeDocument/2006/relationships/drawing" Target="../drawings/drawing17.x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drawing" Target="../drawings/drawing19.xml"/><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7.vml"/><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2.xml"/><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8.vml"/><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drawing" Target="../drawings/drawing27.xml"/><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drawing" Target="../drawings/drawing41.xml"/><Relationship Id="rId4" Type="http://schemas.openxmlformats.org/officeDocument/2006/relationships/printerSettings" Target="../printerSettings/printerSettings1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43.xml"/><Relationship Id="rId4" Type="http://schemas.openxmlformats.org/officeDocument/2006/relationships/printerSettings" Target="../printerSettings/printerSettings1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5.xml"/><Relationship Id="rId1" Type="http://schemas.openxmlformats.org/officeDocument/2006/relationships/printerSettings" Target="../printerSettings/printerSettings1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2.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143.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144.bin"/><Relationship Id="rId4" Type="http://schemas.openxmlformats.org/officeDocument/2006/relationships/comments" Target="../comments4.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49.xml"/><Relationship Id="rId4" Type="http://schemas.openxmlformats.org/officeDocument/2006/relationships/printerSettings" Target="../printerSettings/printerSettings1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drawing" Target="../drawings/drawing50.xml"/><Relationship Id="rId4" Type="http://schemas.openxmlformats.org/officeDocument/2006/relationships/printerSettings" Target="../printerSettings/printerSettings15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51.xml"/><Relationship Id="rId4" Type="http://schemas.openxmlformats.org/officeDocument/2006/relationships/printerSettings" Target="../printerSettings/printerSettings156.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2.xml"/><Relationship Id="rId1" Type="http://schemas.openxmlformats.org/officeDocument/2006/relationships/printerSettings" Target="../printerSettings/printerSettings157.bin"/><Relationship Id="rId4" Type="http://schemas.openxmlformats.org/officeDocument/2006/relationships/comments" Target="../comments5.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5" Type="http://schemas.openxmlformats.org/officeDocument/2006/relationships/drawing" Target="../drawings/drawing53.xml"/><Relationship Id="rId4" Type="http://schemas.openxmlformats.org/officeDocument/2006/relationships/printerSettings" Target="../printerSettings/printerSettings16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drawing" Target="../drawings/drawing54.xml"/><Relationship Id="rId4" Type="http://schemas.openxmlformats.org/officeDocument/2006/relationships/printerSettings" Target="../printerSettings/printerSettings16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55.xml"/><Relationship Id="rId4" Type="http://schemas.openxmlformats.org/officeDocument/2006/relationships/printerSettings" Target="../printerSettings/printerSettings16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drawing" Target="../drawings/drawing56.xml"/><Relationship Id="rId4" Type="http://schemas.openxmlformats.org/officeDocument/2006/relationships/printerSettings" Target="../printerSettings/printerSettings173.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drawing" Target="../drawings/drawing57.xml"/><Relationship Id="rId4" Type="http://schemas.openxmlformats.org/officeDocument/2006/relationships/printerSettings" Target="../printerSettings/printerSettings17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drawing" Target="../drawings/drawing58.xml"/><Relationship Id="rId4" Type="http://schemas.openxmlformats.org/officeDocument/2006/relationships/printerSettings" Target="../printerSettings/printerSettings181.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drawing" Target="../drawings/drawing59.xml"/><Relationship Id="rId4" Type="http://schemas.openxmlformats.org/officeDocument/2006/relationships/printerSettings" Target="../printerSettings/printerSettings18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60.xml"/><Relationship Id="rId4" Type="http://schemas.openxmlformats.org/officeDocument/2006/relationships/printerSettings" Target="../printerSettings/printerSettings18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61.xml"/><Relationship Id="rId4" Type="http://schemas.openxmlformats.org/officeDocument/2006/relationships/printerSettings" Target="../printerSettings/printerSettings19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62.xml"/><Relationship Id="rId4" Type="http://schemas.openxmlformats.org/officeDocument/2006/relationships/printerSettings" Target="../printerSettings/printerSettings19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98.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drawing" Target="../drawings/drawing64.xml"/><Relationship Id="rId4" Type="http://schemas.openxmlformats.org/officeDocument/2006/relationships/printerSettings" Target="../printerSettings/printerSettings202.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5" Type="http://schemas.openxmlformats.org/officeDocument/2006/relationships/drawing" Target="../drawings/drawing65.xml"/><Relationship Id="rId4" Type="http://schemas.openxmlformats.org/officeDocument/2006/relationships/printerSettings" Target="../printerSettings/printerSettings20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07.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0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0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printerSettings" Target="../printerSettings/printerSettings21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printerSettings" Target="../printerSettings/printerSettings21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L97"/>
  <sheetViews>
    <sheetView tabSelected="1" workbookViewId="0"/>
  </sheetViews>
  <sheetFormatPr baseColWidth="10" defaultColWidth="9.140625" defaultRowHeight="14.25" x14ac:dyDescent="0.25"/>
  <cols>
    <col min="1" max="1" width="1.42578125" style="485" customWidth="1"/>
    <col min="2" max="2" width="27.140625" style="533" customWidth="1"/>
    <col min="3" max="3" width="58.7109375" style="1075" customWidth="1"/>
    <col min="4" max="4" width="20.42578125" style="498" customWidth="1"/>
    <col min="5" max="5" width="9.140625" style="485"/>
    <col min="6" max="6" width="24.85546875" style="485" customWidth="1"/>
    <col min="7" max="16384" width="9.140625" style="485"/>
  </cols>
  <sheetData>
    <row r="1" spans="1:12" x14ac:dyDescent="0.25">
      <c r="A1" s="498"/>
      <c r="B1" s="1033"/>
      <c r="D1" s="1075"/>
    </row>
    <row r="2" spans="1:12" x14ac:dyDescent="0.25">
      <c r="B2" s="1033"/>
      <c r="D2" s="1075"/>
    </row>
    <row r="3" spans="1:12" ht="18" x14ac:dyDescent="0.25">
      <c r="B3" s="1034" t="s">
        <v>1235</v>
      </c>
      <c r="C3" s="118"/>
      <c r="D3" s="1075"/>
      <c r="E3" s="486"/>
      <c r="F3" s="486"/>
      <c r="G3" s="486"/>
    </row>
    <row r="4" spans="1:12" ht="18" x14ac:dyDescent="0.25">
      <c r="B4" s="1035" t="s">
        <v>721</v>
      </c>
      <c r="C4" s="118"/>
      <c r="D4" s="1076"/>
      <c r="G4" s="324"/>
    </row>
    <row r="5" spans="1:12" ht="15.75" x14ac:dyDescent="0.25">
      <c r="B5" s="1033"/>
      <c r="C5" s="118"/>
      <c r="D5" s="760"/>
      <c r="G5" s="312"/>
      <c r="I5" s="488"/>
      <c r="J5" s="488"/>
      <c r="K5" s="488"/>
      <c r="L5" s="488"/>
    </row>
    <row r="6" spans="1:12" ht="15.75" x14ac:dyDescent="0.25">
      <c r="B6" s="1033"/>
      <c r="C6" s="1078"/>
      <c r="D6" s="760"/>
      <c r="G6" s="312"/>
      <c r="I6" s="488"/>
      <c r="J6" s="488"/>
      <c r="K6" s="488"/>
      <c r="L6" s="488"/>
    </row>
    <row r="7" spans="1:12" ht="15.75" x14ac:dyDescent="0.25">
      <c r="B7" s="744" t="s">
        <v>376</v>
      </c>
      <c r="C7" s="1099" t="s">
        <v>3775</v>
      </c>
      <c r="D7" s="760"/>
      <c r="F7" s="6"/>
      <c r="G7" s="86"/>
      <c r="I7" s="6"/>
      <c r="J7" s="488"/>
      <c r="K7" s="488"/>
      <c r="L7" s="488"/>
    </row>
    <row r="8" spans="1:12" ht="15.75" x14ac:dyDescent="0.25">
      <c r="B8" s="1036" t="s">
        <v>1255</v>
      </c>
      <c r="C8" s="1099" t="s">
        <v>3776</v>
      </c>
      <c r="D8" s="1075"/>
      <c r="G8" s="86"/>
      <c r="H8" s="6"/>
      <c r="I8" s="6"/>
      <c r="J8" s="488"/>
      <c r="K8" s="488"/>
      <c r="L8" s="488"/>
    </row>
    <row r="9" spans="1:12" ht="15.75" x14ac:dyDescent="0.25">
      <c r="B9" s="1033"/>
      <c r="D9" s="1075"/>
      <c r="G9" s="86"/>
      <c r="H9" s="6"/>
      <c r="I9" s="6"/>
    </row>
    <row r="10" spans="1:12" ht="26.25" customHeight="1" x14ac:dyDescent="0.25">
      <c r="B10" s="1161" t="s">
        <v>1273</v>
      </c>
      <c r="C10" s="1163"/>
      <c r="D10" s="1077" t="s">
        <v>1271</v>
      </c>
    </row>
    <row r="11" spans="1:12" ht="63.75" customHeight="1" x14ac:dyDescent="0.25">
      <c r="B11" s="645" t="s">
        <v>1274</v>
      </c>
      <c r="C11" s="578" t="s">
        <v>3068</v>
      </c>
      <c r="D11" s="239">
        <v>45643</v>
      </c>
    </row>
    <row r="12" spans="1:12" ht="33.75" x14ac:dyDescent="0.25">
      <c r="B12" s="645" t="s">
        <v>2569</v>
      </c>
      <c r="C12" s="578" t="s">
        <v>3069</v>
      </c>
      <c r="D12" s="217"/>
    </row>
    <row r="13" spans="1:12" ht="27" customHeight="1" x14ac:dyDescent="0.25">
      <c r="B13" s="1161" t="s">
        <v>1272</v>
      </c>
      <c r="C13" s="1162"/>
      <c r="D13" s="1163"/>
    </row>
    <row r="14" spans="1:12" ht="48" customHeight="1" x14ac:dyDescent="0.25">
      <c r="A14" s="497"/>
      <c r="B14" s="645" t="s">
        <v>1275</v>
      </c>
      <c r="C14" s="108" t="s">
        <v>3070</v>
      </c>
      <c r="D14" s="239">
        <v>43795</v>
      </c>
    </row>
    <row r="15" spans="1:12" ht="47.25" customHeight="1" x14ac:dyDescent="0.25">
      <c r="B15" s="645" t="s">
        <v>1276</v>
      </c>
      <c r="C15" s="578" t="s">
        <v>3071</v>
      </c>
      <c r="D15" s="239">
        <v>45643</v>
      </c>
    </row>
    <row r="16" spans="1:12" ht="27" customHeight="1" x14ac:dyDescent="0.25">
      <c r="B16" s="1164" t="s">
        <v>1277</v>
      </c>
      <c r="C16" s="1165"/>
      <c r="D16" s="1166"/>
    </row>
    <row r="17" spans="2:4" ht="43.5" customHeight="1" x14ac:dyDescent="0.25">
      <c r="B17" s="645" t="s">
        <v>1278</v>
      </c>
      <c r="C17" s="1167" t="s">
        <v>3072</v>
      </c>
      <c r="D17" s="239">
        <v>42775</v>
      </c>
    </row>
    <row r="18" spans="2:4" ht="61.5" customHeight="1" x14ac:dyDescent="0.25">
      <c r="B18" s="645" t="s">
        <v>2468</v>
      </c>
      <c r="C18" s="1167"/>
      <c r="D18" s="239">
        <v>44137</v>
      </c>
    </row>
    <row r="19" spans="2:4" ht="40.5" customHeight="1" x14ac:dyDescent="0.25">
      <c r="B19" s="645" t="s">
        <v>1279</v>
      </c>
      <c r="C19" s="1167"/>
      <c r="D19" s="239">
        <v>42775</v>
      </c>
    </row>
    <row r="20" spans="2:4" ht="41.25" customHeight="1" x14ac:dyDescent="0.25">
      <c r="B20" s="645" t="s">
        <v>1280</v>
      </c>
      <c r="C20" s="1167"/>
      <c r="D20" s="239">
        <v>42695</v>
      </c>
    </row>
    <row r="21" spans="2:4" ht="54.75" customHeight="1" x14ac:dyDescent="0.25">
      <c r="B21" s="645" t="s">
        <v>1281</v>
      </c>
      <c r="C21" s="1167"/>
      <c r="D21" s="239">
        <v>42695</v>
      </c>
    </row>
    <row r="22" spans="2:4" ht="25.5" customHeight="1" x14ac:dyDescent="0.25">
      <c r="B22" s="1161" t="s">
        <v>1282</v>
      </c>
      <c r="C22" s="1162"/>
      <c r="D22" s="1163"/>
    </row>
    <row r="23" spans="2:4" ht="25.5" customHeight="1" x14ac:dyDescent="0.25">
      <c r="B23" s="1032" t="s">
        <v>1283</v>
      </c>
      <c r="C23" s="986" t="s">
        <v>3423</v>
      </c>
      <c r="D23" s="239">
        <v>44137</v>
      </c>
    </row>
    <row r="24" spans="2:4" ht="25.5" x14ac:dyDescent="0.25">
      <c r="B24" s="1032" t="s">
        <v>2966</v>
      </c>
      <c r="C24" s="578" t="s">
        <v>3073</v>
      </c>
      <c r="D24" s="239">
        <v>44137</v>
      </c>
    </row>
    <row r="25" spans="2:4" ht="25.5" x14ac:dyDescent="0.25">
      <c r="B25" s="1032" t="s">
        <v>2967</v>
      </c>
      <c r="C25" s="578" t="s">
        <v>3074</v>
      </c>
      <c r="D25" s="239">
        <v>44137</v>
      </c>
    </row>
    <row r="26" spans="2:4" ht="25.5" x14ac:dyDescent="0.25">
      <c r="B26" s="1032" t="s">
        <v>1284</v>
      </c>
      <c r="C26" s="578" t="s">
        <v>3075</v>
      </c>
      <c r="D26" s="239">
        <v>42695</v>
      </c>
    </row>
    <row r="27" spans="2:4" ht="33" customHeight="1" x14ac:dyDescent="0.25">
      <c r="B27" s="1032" t="s">
        <v>3513</v>
      </c>
      <c r="C27" s="949" t="s">
        <v>3565</v>
      </c>
      <c r="D27" s="239">
        <v>44893</v>
      </c>
    </row>
    <row r="28" spans="2:4" ht="25.5" x14ac:dyDescent="0.25">
      <c r="B28" s="1032" t="s">
        <v>1285</v>
      </c>
      <c r="C28" s="578" t="s">
        <v>3553</v>
      </c>
      <c r="D28" s="239">
        <v>44893</v>
      </c>
    </row>
    <row r="29" spans="2:4" ht="45" x14ac:dyDescent="0.25">
      <c r="B29" s="1032" t="s">
        <v>1286</v>
      </c>
      <c r="C29" s="578" t="s">
        <v>3076</v>
      </c>
      <c r="D29" s="239">
        <v>44893</v>
      </c>
    </row>
    <row r="30" spans="2:4" ht="25.5" x14ac:dyDescent="0.25">
      <c r="B30" s="1037" t="s">
        <v>1287</v>
      </c>
      <c r="C30" s="578" t="s">
        <v>3077</v>
      </c>
      <c r="D30" s="239">
        <v>44893</v>
      </c>
    </row>
    <row r="31" spans="2:4" ht="45" x14ac:dyDescent="0.25">
      <c r="B31" s="1037" t="s">
        <v>1288</v>
      </c>
      <c r="C31" s="578" t="s">
        <v>3443</v>
      </c>
      <c r="D31" s="239">
        <v>44893</v>
      </c>
    </row>
    <row r="32" spans="2:4" ht="25.5" x14ac:dyDescent="0.25">
      <c r="B32" s="1037" t="s">
        <v>1289</v>
      </c>
      <c r="C32" s="578" t="s">
        <v>3442</v>
      </c>
      <c r="D32" s="239">
        <v>44137</v>
      </c>
    </row>
    <row r="33" spans="2:9" ht="25.5" x14ac:dyDescent="0.25">
      <c r="B33" s="1037" t="s">
        <v>1290</v>
      </c>
      <c r="C33" s="635" t="s">
        <v>3078</v>
      </c>
      <c r="D33" s="239">
        <v>44893</v>
      </c>
    </row>
    <row r="34" spans="2:9" ht="25.5" x14ac:dyDescent="0.25">
      <c r="B34" s="1037" t="s">
        <v>1291</v>
      </c>
      <c r="C34" s="635" t="s">
        <v>3079</v>
      </c>
      <c r="D34" s="239">
        <v>45643</v>
      </c>
    </row>
    <row r="35" spans="2:9" ht="34.5" customHeight="1" x14ac:dyDescent="0.25">
      <c r="B35" s="1093" t="s">
        <v>1292</v>
      </c>
      <c r="C35" s="635" t="s">
        <v>3080</v>
      </c>
      <c r="D35" s="239">
        <v>44893</v>
      </c>
    </row>
    <row r="36" spans="2:9" ht="53.25" customHeight="1" x14ac:dyDescent="0.25">
      <c r="B36" s="1037" t="s">
        <v>2816</v>
      </c>
      <c r="C36" s="578" t="s">
        <v>3081</v>
      </c>
      <c r="D36" s="239">
        <v>44137</v>
      </c>
    </row>
    <row r="37" spans="2:9" ht="33.75" x14ac:dyDescent="0.25">
      <c r="B37" s="1032" t="s">
        <v>2818</v>
      </c>
      <c r="C37" s="578" t="s">
        <v>3082</v>
      </c>
      <c r="D37" s="1114">
        <v>44137</v>
      </c>
      <c r="I37" s="1037"/>
    </row>
    <row r="38" spans="2:9" ht="25.5" x14ac:dyDescent="0.25">
      <c r="B38" s="1032" t="s">
        <v>2819</v>
      </c>
      <c r="C38" s="578" t="s">
        <v>3083</v>
      </c>
      <c r="D38" s="1082"/>
    </row>
    <row r="39" spans="2:9" ht="25.5" x14ac:dyDescent="0.25">
      <c r="B39" s="1032" t="s">
        <v>3516</v>
      </c>
      <c r="C39" s="578" t="s">
        <v>3084</v>
      </c>
      <c r="D39" s="1114">
        <v>44137</v>
      </c>
    </row>
    <row r="40" spans="2:9" ht="25.5" x14ac:dyDescent="0.25">
      <c r="B40" s="1032" t="s">
        <v>2817</v>
      </c>
      <c r="C40" s="578" t="s">
        <v>3085</v>
      </c>
      <c r="D40" s="1114">
        <v>44137</v>
      </c>
    </row>
    <row r="41" spans="2:9" ht="25.5" x14ac:dyDescent="0.25">
      <c r="B41" s="1032" t="s">
        <v>2820</v>
      </c>
      <c r="C41" s="578" t="s">
        <v>3086</v>
      </c>
      <c r="D41" s="239">
        <v>44893</v>
      </c>
    </row>
    <row r="42" spans="2:9" ht="25.5" x14ac:dyDescent="0.25">
      <c r="B42" s="1032" t="s">
        <v>2821</v>
      </c>
      <c r="C42" s="578" t="s">
        <v>3087</v>
      </c>
      <c r="D42" s="1114">
        <v>44137</v>
      </c>
    </row>
    <row r="43" spans="2:9" ht="25.5" x14ac:dyDescent="0.25">
      <c r="B43" s="1032" t="s">
        <v>2822</v>
      </c>
      <c r="C43" s="578" t="s">
        <v>3088</v>
      </c>
      <c r="D43" s="1114">
        <v>44137</v>
      </c>
    </row>
    <row r="44" spans="2:9" ht="25.5" x14ac:dyDescent="0.25">
      <c r="B44" s="1032" t="s">
        <v>2823</v>
      </c>
      <c r="C44" s="578" t="s">
        <v>3089</v>
      </c>
      <c r="D44" s="1114">
        <v>42695</v>
      </c>
    </row>
    <row r="45" spans="2:9" ht="25.5" x14ac:dyDescent="0.25">
      <c r="B45" s="1032" t="s">
        <v>2824</v>
      </c>
      <c r="C45" s="578" t="s">
        <v>3090</v>
      </c>
      <c r="D45" s="1114">
        <v>43432</v>
      </c>
    </row>
    <row r="46" spans="2:9" ht="25.5" x14ac:dyDescent="0.25">
      <c r="B46" s="1032" t="s">
        <v>1293</v>
      </c>
      <c r="C46" s="578" t="s">
        <v>3091</v>
      </c>
      <c r="D46" s="1114">
        <v>41235</v>
      </c>
    </row>
    <row r="47" spans="2:9" ht="25.5" x14ac:dyDescent="0.25">
      <c r="B47" s="1032" t="s">
        <v>1294</v>
      </c>
      <c r="C47" s="1074" t="s">
        <v>3057</v>
      </c>
      <c r="D47" s="239">
        <v>44893</v>
      </c>
    </row>
    <row r="48" spans="2:9" s="940" customFormat="1" ht="25.5" x14ac:dyDescent="0.25">
      <c r="B48" s="1032" t="s">
        <v>1295</v>
      </c>
      <c r="C48" s="578" t="s">
        <v>3092</v>
      </c>
      <c r="D48" s="1114">
        <v>44137</v>
      </c>
    </row>
    <row r="49" spans="2:4" ht="33.75" x14ac:dyDescent="0.25">
      <c r="B49" s="1032" t="s">
        <v>2975</v>
      </c>
      <c r="C49" s="578" t="s">
        <v>3093</v>
      </c>
      <c r="D49" s="1114">
        <v>44137</v>
      </c>
    </row>
    <row r="50" spans="2:4" ht="25.5" x14ac:dyDescent="0.25">
      <c r="B50" s="1032" t="s">
        <v>2976</v>
      </c>
      <c r="C50" s="578" t="s">
        <v>3094</v>
      </c>
      <c r="D50" s="239">
        <v>44893</v>
      </c>
    </row>
    <row r="51" spans="2:4" ht="25.5" x14ac:dyDescent="0.25">
      <c r="B51" s="1032" t="s">
        <v>1296</v>
      </c>
      <c r="C51" s="578" t="s">
        <v>3095</v>
      </c>
      <c r="D51" s="239">
        <v>44893</v>
      </c>
    </row>
    <row r="52" spans="2:4" ht="25.5" x14ac:dyDescent="0.25">
      <c r="B52" s="1032" t="s">
        <v>1297</v>
      </c>
      <c r="C52" s="578" t="s">
        <v>3096</v>
      </c>
      <c r="D52" s="1114">
        <v>44137</v>
      </c>
    </row>
    <row r="53" spans="2:4" ht="33.75" x14ac:dyDescent="0.25">
      <c r="B53" s="1032" t="s">
        <v>1298</v>
      </c>
      <c r="C53" s="578" t="s">
        <v>3097</v>
      </c>
      <c r="D53" s="239">
        <v>44893</v>
      </c>
    </row>
    <row r="54" spans="2:4" ht="25.5" x14ac:dyDescent="0.25">
      <c r="B54" s="1032" t="s">
        <v>3517</v>
      </c>
      <c r="C54" s="578" t="s">
        <v>3058</v>
      </c>
      <c r="D54" s="239">
        <v>44893</v>
      </c>
    </row>
    <row r="55" spans="2:4" ht="25.5" x14ac:dyDescent="0.25">
      <c r="B55" s="1032" t="s">
        <v>3518</v>
      </c>
      <c r="C55" s="578" t="s">
        <v>3098</v>
      </c>
      <c r="D55" s="1114">
        <v>44137</v>
      </c>
    </row>
    <row r="56" spans="2:4" ht="27.75" customHeight="1" x14ac:dyDescent="0.25">
      <c r="B56" s="1161" t="s">
        <v>1299</v>
      </c>
      <c r="C56" s="1162"/>
      <c r="D56" s="1163"/>
    </row>
    <row r="57" spans="2:4" ht="33" customHeight="1" x14ac:dyDescent="0.25">
      <c r="B57" s="645" t="s">
        <v>2567</v>
      </c>
      <c r="C57" s="1170" t="s">
        <v>3099</v>
      </c>
      <c r="D57" s="1168">
        <v>42292</v>
      </c>
    </row>
    <row r="58" spans="2:4" ht="33" customHeight="1" x14ac:dyDescent="0.25">
      <c r="B58" s="645" t="s">
        <v>1300</v>
      </c>
      <c r="C58" s="1172"/>
      <c r="D58" s="1169"/>
    </row>
    <row r="59" spans="2:4" ht="48.75" customHeight="1" x14ac:dyDescent="0.25">
      <c r="B59" s="645" t="s">
        <v>2568</v>
      </c>
      <c r="C59" s="578" t="s">
        <v>3100</v>
      </c>
      <c r="D59" s="239">
        <v>42720</v>
      </c>
    </row>
    <row r="60" spans="2:4" ht="33" customHeight="1" x14ac:dyDescent="0.25">
      <c r="B60" s="1038" t="s">
        <v>1301</v>
      </c>
      <c r="C60" s="635" t="s">
        <v>3101</v>
      </c>
      <c r="D60" s="712">
        <v>41586</v>
      </c>
    </row>
    <row r="61" spans="2:4" ht="48.75" customHeight="1" x14ac:dyDescent="0.25">
      <c r="B61" s="645" t="s">
        <v>1302</v>
      </c>
      <c r="C61" s="635" t="s">
        <v>3102</v>
      </c>
      <c r="D61" s="712">
        <v>42401</v>
      </c>
    </row>
    <row r="62" spans="2:4" ht="33" customHeight="1" x14ac:dyDescent="0.25">
      <c r="B62" s="645" t="s">
        <v>1303</v>
      </c>
      <c r="C62" s="635"/>
      <c r="D62" s="712">
        <v>41586</v>
      </c>
    </row>
    <row r="63" spans="2:4" ht="33" customHeight="1" x14ac:dyDescent="0.25">
      <c r="B63" s="781" t="s">
        <v>2564</v>
      </c>
      <c r="C63" s="1170" t="s">
        <v>3103</v>
      </c>
      <c r="D63" s="712">
        <v>43056</v>
      </c>
    </row>
    <row r="64" spans="2:4" ht="33" customHeight="1" x14ac:dyDescent="0.25">
      <c r="B64" s="781" t="s">
        <v>1304</v>
      </c>
      <c r="C64" s="1171"/>
      <c r="D64" s="712">
        <v>43056</v>
      </c>
    </row>
    <row r="65" spans="2:4" ht="33" customHeight="1" x14ac:dyDescent="0.25">
      <c r="B65" s="781" t="s">
        <v>2565</v>
      </c>
      <c r="C65" s="1171"/>
      <c r="D65" s="712">
        <v>43056</v>
      </c>
    </row>
    <row r="66" spans="2:4" ht="33" customHeight="1" x14ac:dyDescent="0.25">
      <c r="B66" s="781" t="s">
        <v>2566</v>
      </c>
      <c r="C66" s="1172"/>
      <c r="D66" s="712">
        <v>43056</v>
      </c>
    </row>
    <row r="67" spans="2:4" ht="24.75" customHeight="1" x14ac:dyDescent="0.25">
      <c r="B67" s="1173" t="s">
        <v>1305</v>
      </c>
      <c r="C67" s="1174"/>
      <c r="D67" s="1175"/>
    </row>
    <row r="68" spans="2:4" ht="15" customHeight="1" x14ac:dyDescent="0.25">
      <c r="B68" s="781" t="s">
        <v>973</v>
      </c>
      <c r="C68" s="1170" t="s">
        <v>3104</v>
      </c>
      <c r="D68" s="239">
        <v>42775</v>
      </c>
    </row>
    <row r="69" spans="2:4" ht="15" customHeight="1" x14ac:dyDescent="0.25">
      <c r="B69" s="781" t="s">
        <v>978</v>
      </c>
      <c r="C69" s="1171"/>
      <c r="D69" s="239">
        <v>41353</v>
      </c>
    </row>
    <row r="70" spans="2:4" ht="15" customHeight="1" x14ac:dyDescent="0.25">
      <c r="B70" s="781" t="s">
        <v>977</v>
      </c>
      <c r="C70" s="1171"/>
      <c r="D70" s="239">
        <v>42775</v>
      </c>
    </row>
    <row r="71" spans="2:4" ht="15" customHeight="1" x14ac:dyDescent="0.25">
      <c r="B71" s="781" t="s">
        <v>976</v>
      </c>
      <c r="C71" s="1172"/>
      <c r="D71" s="239">
        <v>41902</v>
      </c>
    </row>
    <row r="72" spans="2:4" ht="19.5" customHeight="1" x14ac:dyDescent="0.25">
      <c r="B72" s="1176" t="s">
        <v>702</v>
      </c>
      <c r="C72" s="1177"/>
      <c r="D72" s="1178"/>
    </row>
    <row r="73" spans="2:4" ht="31.5" customHeight="1" x14ac:dyDescent="0.25">
      <c r="B73" s="1039" t="s">
        <v>2570</v>
      </c>
      <c r="C73" s="860" t="s">
        <v>2562</v>
      </c>
      <c r="D73" s="712">
        <v>43056</v>
      </c>
    </row>
    <row r="74" spans="2:4" ht="39.75" customHeight="1" x14ac:dyDescent="0.25">
      <c r="B74" s="1039" t="s">
        <v>2571</v>
      </c>
      <c r="C74" s="765" t="s">
        <v>3105</v>
      </c>
      <c r="D74" s="712">
        <v>44893</v>
      </c>
    </row>
    <row r="75" spans="2:4" ht="37.5" customHeight="1" x14ac:dyDescent="0.25">
      <c r="B75" s="1039" t="s">
        <v>2572</v>
      </c>
      <c r="C75" s="733" t="s">
        <v>3106</v>
      </c>
      <c r="D75" s="239">
        <v>44893</v>
      </c>
    </row>
    <row r="76" spans="2:4" ht="48.75" customHeight="1" x14ac:dyDescent="0.25">
      <c r="B76" s="1094" t="s">
        <v>2812</v>
      </c>
      <c r="C76" s="733" t="s">
        <v>3107</v>
      </c>
      <c r="D76" s="712">
        <v>43479</v>
      </c>
    </row>
    <row r="77" spans="2:4" ht="56.25" x14ac:dyDescent="0.25">
      <c r="B77" s="1122" t="s">
        <v>3063</v>
      </c>
      <c r="C77" s="733" t="s">
        <v>3107</v>
      </c>
      <c r="D77" s="712">
        <v>43479</v>
      </c>
    </row>
    <row r="79" spans="2:4" ht="33.75" customHeight="1" x14ac:dyDescent="0.25"/>
    <row r="80" spans="2:4" hidden="1" x14ac:dyDescent="0.25"/>
    <row r="81" spans="2:3" ht="21.75" hidden="1" customHeight="1" x14ac:dyDescent="0.25">
      <c r="B81" s="608" t="s">
        <v>595</v>
      </c>
      <c r="C81" s="1079"/>
    </row>
    <row r="82" spans="2:3" hidden="1" x14ac:dyDescent="0.25">
      <c r="B82" s="1181" t="s">
        <v>42</v>
      </c>
      <c r="C82" s="1184" t="s">
        <v>1024</v>
      </c>
    </row>
    <row r="83" spans="2:3" hidden="1" x14ac:dyDescent="0.25">
      <c r="B83" s="1182"/>
      <c r="C83" s="1185"/>
    </row>
    <row r="84" spans="2:3" hidden="1" x14ac:dyDescent="0.25">
      <c r="B84" s="1182"/>
      <c r="C84" s="1185"/>
    </row>
    <row r="85" spans="2:3" hidden="1" x14ac:dyDescent="0.25">
      <c r="B85" s="1182"/>
      <c r="C85" s="1185"/>
    </row>
    <row r="86" spans="2:3" hidden="1" x14ac:dyDescent="0.25">
      <c r="B86" s="1182"/>
      <c r="C86" s="1185"/>
    </row>
    <row r="87" spans="2:3" hidden="1" x14ac:dyDescent="0.25">
      <c r="B87" s="1182"/>
      <c r="C87" s="1185"/>
    </row>
    <row r="88" spans="2:3" ht="50.25" hidden="1" customHeight="1" x14ac:dyDescent="0.25">
      <c r="B88" s="1183"/>
      <c r="C88" s="1186"/>
    </row>
    <row r="89" spans="2:3" hidden="1" x14ac:dyDescent="0.25">
      <c r="B89" s="1179" t="s">
        <v>596</v>
      </c>
      <c r="C89" s="1187" t="s">
        <v>1025</v>
      </c>
    </row>
    <row r="90" spans="2:3" ht="15" hidden="1" customHeight="1" x14ac:dyDescent="0.25">
      <c r="B90" s="1180"/>
      <c r="C90" s="1187"/>
    </row>
    <row r="91" spans="2:3" hidden="1" x14ac:dyDescent="0.25">
      <c r="B91" s="1180"/>
      <c r="C91" s="1187"/>
    </row>
    <row r="92" spans="2:3" hidden="1" x14ac:dyDescent="0.25">
      <c r="B92" s="1180"/>
      <c r="C92" s="1187"/>
    </row>
    <row r="93" spans="2:3" hidden="1" x14ac:dyDescent="0.25">
      <c r="B93" s="1180"/>
      <c r="C93" s="1187"/>
    </row>
    <row r="94" spans="2:3" ht="36.75" hidden="1" customHeight="1" x14ac:dyDescent="0.25">
      <c r="B94" s="1180"/>
      <c r="C94" s="1187"/>
    </row>
    <row r="95" spans="2:3" ht="87.75" hidden="1" customHeight="1" x14ac:dyDescent="0.25">
      <c r="B95" s="1180"/>
      <c r="C95" s="1187"/>
    </row>
    <row r="96" spans="2:3" ht="33.75" customHeight="1" x14ac:dyDescent="0.25"/>
    <row r="97" ht="15" customHeight="1" x14ac:dyDescent="0.25"/>
  </sheetData>
  <sheetProtection algorithmName="SHA-512" hashValue="Pj7+ecQac02vmiySh7RIclabJ653hSGHgURCntAJqNe0Zxsd6ZcO2dF/I2P1NJQ/xUcq8hacreMyLrebRgOlhw==" saltValue="albqh/pyQyqwWguKi6ykPw==" spinCount="100000" sheet="1" objects="1" scenarios="1"/>
  <customSheetViews>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D57:D58"/>
    <mergeCell ref="C63:C66"/>
    <mergeCell ref="B67:D67"/>
    <mergeCell ref="B72:D72"/>
    <mergeCell ref="B89:B95"/>
    <mergeCell ref="B82:B88"/>
    <mergeCell ref="C82:C88"/>
    <mergeCell ref="C89:C95"/>
    <mergeCell ref="C57:C58"/>
    <mergeCell ref="C68:C71"/>
    <mergeCell ref="B13:D13"/>
    <mergeCell ref="B10:C10"/>
    <mergeCell ref="B16:D16"/>
    <mergeCell ref="B22:D22"/>
    <mergeCell ref="B56:D56"/>
    <mergeCell ref="C17:C21"/>
  </mergeCells>
  <phoneticPr fontId="11"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57" location="'Matrix-Kolon'!A1" display="'Matrix-Kolon'!A1" xr:uid="{00000000-0004-0000-0000-000007000000}"/>
    <hyperlink ref="B58" location="'Matrix-Rektum'!A1" display="'Matrix-Rektum'!A1" xr:uid="{00000000-0004-0000-0000-000008000000}"/>
    <hyperlink ref="B59" location="'Matrix - Verifizierung'!A1" display="'Matrix - Verifizierung'!A1" xr:uid="{00000000-0004-0000-0000-000009000000}"/>
    <hyperlink ref="B61" location="'Matrix - Berechnung Zellen'!A1" display="Matrix - Berechnung Zellen" xr:uid="{00000000-0004-0000-0000-00000A000000}"/>
    <hyperlink ref="B63" location="'Matrix - KM-Zellen DFS I'!A1" display="'Matrix - KM-Zellen DFS I'!A1" xr:uid="{00000000-0004-0000-0000-00000B000000}"/>
    <hyperlink ref="B74" location="'Appendix - Adenokarzinome'!A1" display="'Appendix - Adenokarzinome'!A1" xr:uid="{00000000-0004-0000-0000-00000C000000}"/>
    <hyperlink ref="B64" location="'Matrix - KM-Zellen DFS II'!A1" display="Matrix - KM-Zellen DFS II" xr:uid="{00000000-0004-0000-0000-00000D000000}"/>
    <hyperlink ref="B65" location="'Matrix - KM-Zellen OAS I'!A1" display="'Matrix - KM-Zellen OAS I'!A1" xr:uid="{00000000-0004-0000-0000-00000E000000}"/>
    <hyperlink ref="B66" location="'Matrix - KM-Zellen OAS II'!A1" display="'Matrix - KM-Zellen OAS II'!A1" xr:uid="{00000000-0004-0000-0000-00000F000000}"/>
    <hyperlink ref="B75" location="'Appendix - Fallzuordnung'!A1" display="'Appendix - Fallzuordnung'!A1" xr:uid="{00000000-0004-0000-0000-000010000000}"/>
    <hyperlink ref="B62" location="'Matrix - KM-Zellen allg.'!A1" display="Matrix - KM - Zellen allg." xr:uid="{00000000-0004-0000-0000-000011000000}"/>
    <hyperlink ref="B68" location="'Kaplan-Meier DFS I'!A1" display="Kaplan-Meier DFS I" xr:uid="{00000000-0004-0000-0000-000012000000}"/>
    <hyperlink ref="B69" location="'Kaplan-Meier DFS II'!A1" display="Kaplan-Meier DFS II" xr:uid="{00000000-0004-0000-0000-000013000000}"/>
    <hyperlink ref="B70" location="'Kaplan-Meier OAS I'!A1" display="Kaplan-Meier OAS I" xr:uid="{00000000-0004-0000-0000-000014000000}"/>
    <hyperlink ref="B71" location="'Kaplan-Meier OAS II'!A1" display="Kaplan-Meier OAS II" xr:uid="{00000000-0004-0000-0000-000015000000}"/>
    <hyperlink ref="B14" location="Basisdaten!A1" display="Basisdaten!A1" xr:uid="{00000000-0004-0000-0000-000016000000}"/>
    <hyperlink ref="B60" location="'Matrix - Follow-Up-Meldungen'!A1" display="Matrix - Follow-Up-Meldungen" xr:uid="{00000000-0004-0000-0000-000017000000}"/>
    <hyperlink ref="B44" location="'KB-19 (Mortalität postop.)'!A1" display="'KB-19 (Mortalität postop.)'!A1" xr:uid="{00000000-0004-0000-0000-000018000000}"/>
    <hyperlink ref="B32"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8" location="'KB-5a (Beratung Sozaldienst)'!A1" display="KB - Kennzahl Nr. 5a" xr:uid="{00000000-0004-0000-0000-00001F000000}"/>
    <hyperlink ref="B29" location="'KB-5b (Beratung Sozaldienst)'!A1" display="KB - Kennzahl Nr. 5b" xr:uid="{00000000-0004-0000-0000-000020000000}"/>
    <hyperlink ref="B30" location="'KB-6a (Studienteilnahme)'!A1" display="KB - Kennzahl Nr. 6a" xr:uid="{00000000-0004-0000-0000-000021000000}"/>
    <hyperlink ref="B31" location="'KB-6b (Studienteilnahme) '!A1" display="KB - Kennzahl Nr. 6b" xr:uid="{00000000-0004-0000-0000-000022000000}"/>
    <hyperlink ref="B33" location="'KB-8 (Genetische Beratung)'!A1" display="KB - Kennzahl Nr. 8b" xr:uid="{00000000-0004-0000-0000-000023000000}"/>
    <hyperlink ref="B34" location="'KB-9 (Immunhisto MMR)'!A1" display="KB - Kennzahl Nr. 9" xr:uid="{00000000-0004-0000-0000-000024000000}"/>
    <hyperlink ref="B36" location="'KB-11 (Komplikationsrate)'!A1" display="'KB-11 (Komplikationsrate)'!A1" xr:uid="{00000000-0004-0000-0000-000025000000}"/>
    <hyperlink ref="B37" location="'KB-12 (Mesorektale Faszie)'!A1" display="'KB-12 (Mesorektale Faszie)'!A1" xr:uid="{00000000-0004-0000-0000-000027000000}"/>
    <hyperlink ref="B38" location="'KB-13 (Operative PF Kolon)'!A1" display="'KB-13 (Operative PF Kolon)'!A1" xr:uid="{00000000-0004-0000-0000-000028000000}"/>
    <hyperlink ref="B39" location="'KB-14 (Operative PF Rektum)'!A1" display="'KB-14 (Operative PF Rektum)'!A1" xr:uid="{00000000-0004-0000-0000-000029000000}"/>
    <hyperlink ref="B40" location="'KB-15 (Revisions-OPs Kolon)'!A1" display="'KB-15 (Revisions-OPs Kolon)'!A1" xr:uid="{00000000-0004-0000-0000-00002A000000}"/>
    <hyperlink ref="B41" location="'KB-16 (Revisions-OPs Rektum)'!A1" display="'KB-16 (Revisions-OPs Rektum)'!A1" xr:uid="{00000000-0004-0000-0000-00002B000000}"/>
    <hyperlink ref="B42" location="'KB-17 (Anastomosenins. Kolon)'!A1" display="'KB-17 (Anastomosenins. Kolon)'!A1" xr:uid="{00000000-0004-0000-0000-00002D000000}"/>
    <hyperlink ref="B43" location="'KB-18 (Anastomosenins. Rekt.)'!A1" display="'KB-18 (Anastomosenins. Rekt.)'!A1" xr:uid="{00000000-0004-0000-0000-00002E000000}"/>
    <hyperlink ref="B45" location="'KB-20 (Lokale R0-R.Rektum)'!A1" display="'KB-20 (Lokale R0-R.Rektum)'!A1" xr:uid="{00000000-0004-0000-0000-00002F000000}"/>
    <hyperlink ref="B46" location="'KB-21 (Stomaanzeichnung)'!A1" display="'KB-21 (Stomaanzeichnung)'!A1" xr:uid="{00000000-0004-0000-0000-000030000000}"/>
    <hyperlink ref="B48" location="'KB-23 (Adj. Chemo Kolon)'!A1" display="'KB-23 (Adj. Chemo Kolon)'!A1" xr:uid="{00000000-0004-0000-0000-000031000000}"/>
    <hyperlink ref="B50" location="'KB-25 (Qualität Rektum-P.)'!A1" display="'KB-25 (Qualität Rektum-P.)'!A1" xr:uid="{00000000-0004-0000-0000-000032000000}"/>
    <hyperlink ref="B52" location="'KB-27 (Lymphknotenuntersg)'!A1" display="'KB-27 (Lymphknotenuntersg)'!A1" xr:uid="{00000000-0004-0000-0000-000033000000}"/>
    <hyperlink ref="B53" location="'KB-28 - (Beginn adj. Chemoth.)'!A1" display="'KB-28 - (Beginn adj. Chemoth.)'!A1" xr:uid="{00000000-0004-0000-0000-000034000000}"/>
    <hyperlink ref="B55" location="'KB 30 (Strahlentherapiedosis)'!A1" display="'KB 30 (Strahlentherapiedosis)'!A1" xr:uid="{00000000-0004-0000-0000-000035000000}"/>
    <hyperlink ref="B18" location="'KB-Transanale Vollwandexzision'!A1" display="'KB-Transanale Vollwandexzision'!A1" xr:uid="{00000000-0004-0000-0000-000036000000}"/>
    <hyperlink ref="B73" location="'Appendix - Patientenprofil'!A1" display="'Appendix - Patientenprofil'!A1" xr:uid="{00000000-0004-0000-0000-000037000000}"/>
    <hyperlink ref="B35" location="'KB-10 (RAS u BRAF)'!A1" display="'KB-10 (RAS u BRAF)'!A1" xr:uid="{00000000-0004-0000-0000-000038000000}"/>
    <hyperlink ref="B49" location="'KB-24 (Kombinat.chemoth)'!A1" display="'KB-24 (Kombinat.chemoth)'!A1" xr:uid="{00000000-0004-0000-0000-000039000000}"/>
    <hyperlink ref="B51" location="'KB-26 (Befundbericht)'!A1" display="'KB-26 (Befundbericht)'!A1" xr:uid="{00000000-0004-0000-0000-00003A000000}"/>
    <hyperlink ref="B76" location="EDIUM!A1" display="EDIUM" xr:uid="{00000000-0004-0000-0000-00003B000000}"/>
    <hyperlink ref="B23" location="'KB-1 (neuauf.Rezidiv Fernmeta)'!A1" display="'KB-1 (neuauf.Rezidiv Fernmeta)'!A1" xr:uid="{00000000-0004-0000-0000-00003C000000}"/>
    <hyperlink ref="B47" location="'KB-22 (Lebermetastasenresek.)'!A1" display="'KB-22 (Lebermetastasenresek.)'!A1" xr:uid="{00000000-0004-0000-0000-00003D000000}"/>
    <hyperlink ref="B54" location="'KB 29 (MTL22-Indikator)'!A1" display="'KB 29 (MTL22-Indikator)'!A1" xr:uid="{00000000-0004-0000-0000-00003E000000}"/>
    <hyperlink ref="B77" location="'EDIUM Datenblatt'!A1" display="EDIUM-Datenblatt" xr:uid="{54D77A7C-2722-4630-B79D-FDEC7CA7B4F7}"/>
    <hyperlink ref="B27" location="'KB-4 (Psychoonkol. Screening)'!A1" display="'KB-4 (Psychoonkol. Screening)'!A1" xr:uid="{E80D3D12-9EE5-4040-BE7C-DC6613F89528}"/>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workbookViewId="0"/>
  </sheetViews>
  <sheetFormatPr baseColWidth="10" defaultColWidth="9" defaultRowHeight="14.25" x14ac:dyDescent="0.2"/>
  <cols>
    <col min="1" max="1" width="2.85546875" style="74" customWidth="1"/>
    <col min="2" max="2" width="56.28515625" style="74" customWidth="1"/>
    <col min="3" max="4" width="31.85546875" style="74" customWidth="1"/>
    <col min="5" max="5" width="20.140625" style="74" customWidth="1"/>
    <col min="6" max="6" width="16.7109375" style="74" customWidth="1"/>
    <col min="7" max="16384" width="9" style="74"/>
  </cols>
  <sheetData>
    <row r="1" spans="1:12" x14ac:dyDescent="0.2">
      <c r="A1" s="267"/>
    </row>
    <row r="3" spans="1:12" ht="50.25" customHeight="1" x14ac:dyDescent="0.25">
      <c r="B3" s="734" t="s">
        <v>2421</v>
      </c>
      <c r="C3" s="62"/>
      <c r="E3" s="62"/>
      <c r="F3" s="62"/>
      <c r="G3" s="62"/>
    </row>
    <row r="4" spans="1:12" ht="35.25" customHeight="1" x14ac:dyDescent="0.25">
      <c r="B4" s="775" t="s">
        <v>2431</v>
      </c>
      <c r="C4" s="62"/>
      <c r="D4" s="62"/>
      <c r="E4" s="84"/>
      <c r="G4" s="85"/>
    </row>
    <row r="5" spans="1:12" ht="63" x14ac:dyDescent="0.2">
      <c r="B5" s="744" t="s">
        <v>2441</v>
      </c>
      <c r="C5" s="6"/>
      <c r="D5" s="6"/>
      <c r="E5" s="41"/>
      <c r="F5" s="6"/>
      <c r="G5" s="86"/>
      <c r="I5" s="6"/>
      <c r="J5" s="83"/>
      <c r="K5" s="83"/>
      <c r="L5" s="83"/>
    </row>
    <row r="6" spans="1:12" ht="15.75" x14ac:dyDescent="0.2">
      <c r="B6" s="1290"/>
      <c r="C6" s="1290"/>
      <c r="D6" s="6"/>
      <c r="E6" s="41" t="str">
        <f>Inhalt!$C$7</f>
        <v>V. OncoBox: P1.1.1 (251203)</v>
      </c>
      <c r="G6" s="86"/>
      <c r="H6" s="6"/>
      <c r="I6" s="6"/>
      <c r="J6" s="83"/>
      <c r="K6" s="83"/>
      <c r="L6" s="83"/>
    </row>
    <row r="7" spans="1:12" ht="15.75" x14ac:dyDescent="0.2">
      <c r="E7" s="41" t="str">
        <f>Inhalt!$C$8</f>
        <v>V. Spezifikation: P1.1.1 (251203)</v>
      </c>
      <c r="G7" s="86"/>
      <c r="H7" s="6"/>
      <c r="I7" s="6"/>
    </row>
    <row r="8" spans="1:12" x14ac:dyDescent="0.2">
      <c r="E8" s="153"/>
      <c r="G8" s="41"/>
    </row>
    <row r="9" spans="1:12" ht="27" customHeight="1" x14ac:dyDescent="0.25">
      <c r="E9" s="1534" t="s">
        <v>1724</v>
      </c>
      <c r="F9" s="1535"/>
    </row>
    <row r="12" spans="1:12" ht="26.25" x14ac:dyDescent="0.25">
      <c r="B12" s="741" t="s">
        <v>2433</v>
      </c>
      <c r="C12" s="126"/>
      <c r="D12" s="1550" t="s">
        <v>2432</v>
      </c>
      <c r="E12" s="1541"/>
      <c r="F12" s="1541"/>
    </row>
    <row r="13" spans="1:12" x14ac:dyDescent="0.2">
      <c r="B13" s="1277" t="s">
        <v>2116</v>
      </c>
      <c r="C13" s="1277"/>
      <c r="D13" s="1555" t="s">
        <v>2442</v>
      </c>
      <c r="E13" s="1555"/>
      <c r="F13" s="1556"/>
    </row>
    <row r="14" spans="1:12" x14ac:dyDescent="0.2">
      <c r="B14" s="1539"/>
      <c r="C14" s="1539"/>
      <c r="D14" s="1555"/>
      <c r="E14" s="1555"/>
      <c r="F14" s="1556"/>
    </row>
    <row r="15" spans="1:12" x14ac:dyDescent="0.2">
      <c r="B15" s="1539"/>
      <c r="C15" s="1539"/>
      <c r="D15" s="1555"/>
      <c r="E15" s="1555"/>
      <c r="F15" s="1556"/>
    </row>
    <row r="16" spans="1:12" x14ac:dyDescent="0.2">
      <c r="B16" s="1539"/>
      <c r="C16" s="1539"/>
      <c r="D16" s="1555"/>
      <c r="E16" s="1555"/>
      <c r="F16" s="1556"/>
    </row>
    <row r="17" spans="2:6" x14ac:dyDescent="0.2">
      <c r="B17" s="1539"/>
      <c r="C17" s="1539"/>
      <c r="D17" s="1555"/>
      <c r="E17" s="1555"/>
      <c r="F17" s="1556"/>
    </row>
    <row r="18" spans="2:6" x14ac:dyDescent="0.2">
      <c r="B18" s="1539"/>
      <c r="C18" s="1539"/>
      <c r="D18" s="1555"/>
      <c r="E18" s="1555"/>
      <c r="F18" s="1556"/>
    </row>
    <row r="19" spans="2:6" x14ac:dyDescent="0.2">
      <c r="B19" s="1539"/>
      <c r="C19" s="1539"/>
      <c r="D19" s="1555"/>
      <c r="E19" s="1555"/>
      <c r="F19" s="1556"/>
    </row>
    <row r="20" spans="2:6" x14ac:dyDescent="0.2">
      <c r="B20" s="1539"/>
      <c r="C20" s="1539"/>
      <c r="D20" s="1555"/>
      <c r="E20" s="1555"/>
      <c r="F20" s="1556"/>
    </row>
    <row r="21" spans="2:6" x14ac:dyDescent="0.2">
      <c r="B21" s="1539"/>
      <c r="C21" s="1539"/>
      <c r="D21" s="1555"/>
      <c r="E21" s="1555"/>
      <c r="F21" s="1556"/>
    </row>
    <row r="22" spans="2:6" x14ac:dyDescent="0.2">
      <c r="B22" s="1539"/>
      <c r="C22" s="1539"/>
      <c r="D22" s="1555"/>
      <c r="E22" s="1555"/>
      <c r="F22" s="1556"/>
    </row>
    <row r="23" spans="2:6" x14ac:dyDescent="0.2">
      <c r="B23" s="1278"/>
      <c r="C23" s="1278"/>
      <c r="D23" s="1555"/>
      <c r="E23" s="1555"/>
      <c r="F23" s="1556"/>
    </row>
    <row r="44" spans="2:3" x14ac:dyDescent="0.2">
      <c r="C44" s="105"/>
    </row>
    <row r="46" spans="2:3" ht="31.5" x14ac:dyDescent="0.25">
      <c r="B46" s="739" t="s">
        <v>2434</v>
      </c>
    </row>
    <row r="48" spans="2:3" ht="25.5" x14ac:dyDescent="0.2">
      <c r="B48" s="200" t="s">
        <v>2435</v>
      </c>
    </row>
    <row r="49" spans="2:6" ht="40.5" customHeight="1" x14ac:dyDescent="0.2">
      <c r="B49" s="81" t="s">
        <v>2436</v>
      </c>
      <c r="C49" s="81" t="s">
        <v>2437</v>
      </c>
      <c r="D49" s="81" t="s">
        <v>2438</v>
      </c>
      <c r="E49" s="81" t="s">
        <v>2439</v>
      </c>
      <c r="F49" s="82" t="s">
        <v>2440</v>
      </c>
    </row>
    <row r="50" spans="2:6" ht="67.5" x14ac:dyDescent="0.2">
      <c r="B50" s="130" t="s">
        <v>2266</v>
      </c>
      <c r="C50" s="130" t="s">
        <v>2038</v>
      </c>
      <c r="D50" s="134" t="s">
        <v>204</v>
      </c>
      <c r="E50" s="132" t="s">
        <v>20</v>
      </c>
      <c r="F50" s="68"/>
    </row>
    <row r="51" spans="2:6" ht="78.75" x14ac:dyDescent="0.2">
      <c r="B51" s="130" t="s">
        <v>2269</v>
      </c>
      <c r="C51" s="130"/>
      <c r="D51" s="134" t="s">
        <v>86</v>
      </c>
      <c r="E51" s="132" t="s">
        <v>2118</v>
      </c>
      <c r="F51" s="68"/>
    </row>
    <row r="52" spans="2:6" ht="67.5" x14ac:dyDescent="0.2">
      <c r="B52" s="130" t="s">
        <v>2267</v>
      </c>
      <c r="C52" s="130" t="s">
        <v>2117</v>
      </c>
      <c r="D52" s="134" t="s">
        <v>88</v>
      </c>
      <c r="E52" s="132" t="s">
        <v>2059</v>
      </c>
      <c r="F52" s="68"/>
    </row>
    <row r="53" spans="2:6" ht="67.5" x14ac:dyDescent="0.2">
      <c r="B53" s="130" t="s">
        <v>2139</v>
      </c>
      <c r="C53" s="130"/>
      <c r="D53" s="134" t="s">
        <v>2119</v>
      </c>
      <c r="E53" s="132">
        <v>1</v>
      </c>
      <c r="F53" s="68"/>
    </row>
    <row r="54" spans="2:6" ht="56.25" x14ac:dyDescent="0.2">
      <c r="B54" s="130" t="s">
        <v>2264</v>
      </c>
      <c r="C54" s="130" t="s">
        <v>2120</v>
      </c>
      <c r="D54" s="134" t="s">
        <v>2045</v>
      </c>
      <c r="E54" s="132">
        <v>1</v>
      </c>
      <c r="F54" s="68"/>
    </row>
    <row r="55" spans="2:6" ht="22.5" x14ac:dyDescent="0.2">
      <c r="B55" s="130" t="s">
        <v>1960</v>
      </c>
      <c r="C55" s="130" t="s">
        <v>2121</v>
      </c>
      <c r="D55" s="134" t="s">
        <v>98</v>
      </c>
      <c r="E55" s="132" t="s">
        <v>2122</v>
      </c>
      <c r="F55" s="68"/>
    </row>
    <row r="56" spans="2:6" ht="45" x14ac:dyDescent="0.2">
      <c r="B56" s="130" t="s">
        <v>1973</v>
      </c>
      <c r="C56" s="130" t="s">
        <v>2121</v>
      </c>
      <c r="D56" s="134" t="s">
        <v>95</v>
      </c>
      <c r="E56" s="132" t="s">
        <v>2122</v>
      </c>
      <c r="F56" s="68"/>
    </row>
    <row r="57" spans="2:6" ht="45" x14ac:dyDescent="0.2">
      <c r="B57" s="130" t="s">
        <v>2270</v>
      </c>
      <c r="C57" s="130" t="s">
        <v>3163</v>
      </c>
      <c r="D57" s="134" t="s">
        <v>126</v>
      </c>
      <c r="E57" s="132" t="s">
        <v>2122</v>
      </c>
      <c r="F57" s="1557" t="s">
        <v>2126</v>
      </c>
    </row>
    <row r="58" spans="2:6" ht="45" x14ac:dyDescent="0.2">
      <c r="B58" s="130" t="s">
        <v>2271</v>
      </c>
      <c r="C58" s="130" t="s">
        <v>3163</v>
      </c>
      <c r="D58" s="134" t="s">
        <v>2123</v>
      </c>
      <c r="E58" s="132" t="s">
        <v>0</v>
      </c>
      <c r="F58" s="1558"/>
    </row>
    <row r="59" spans="2:6" ht="45" x14ac:dyDescent="0.2">
      <c r="B59" s="130" t="s">
        <v>2272</v>
      </c>
      <c r="C59" s="130" t="s">
        <v>3163</v>
      </c>
      <c r="D59" s="134" t="s">
        <v>147</v>
      </c>
      <c r="E59" s="132" t="s">
        <v>2122</v>
      </c>
      <c r="F59" s="1558"/>
    </row>
    <row r="60" spans="2:6" ht="45" x14ac:dyDescent="0.2">
      <c r="B60" s="130" t="s">
        <v>2273</v>
      </c>
      <c r="C60" s="130" t="s">
        <v>3163</v>
      </c>
      <c r="D60" s="134" t="s">
        <v>2124</v>
      </c>
      <c r="E60" s="132" t="s">
        <v>0</v>
      </c>
      <c r="F60" s="1558"/>
    </row>
    <row r="61" spans="2:6" ht="56.25" x14ac:dyDescent="0.2">
      <c r="B61" s="130" t="s">
        <v>2274</v>
      </c>
      <c r="C61" s="130" t="s">
        <v>3163</v>
      </c>
      <c r="D61" s="134" t="s">
        <v>2125</v>
      </c>
      <c r="E61" s="132">
        <v>1</v>
      </c>
      <c r="F61" s="1559"/>
    </row>
    <row r="68" spans="2:6" ht="25.5" x14ac:dyDescent="0.2">
      <c r="B68" s="740" t="s">
        <v>2444</v>
      </c>
    </row>
    <row r="69" spans="2:6" s="198" customFormat="1" ht="31.5" customHeight="1" x14ac:dyDescent="0.25">
      <c r="B69" s="1530" t="s">
        <v>3164</v>
      </c>
      <c r="C69" s="1531"/>
      <c r="D69" s="1530" t="s">
        <v>2130</v>
      </c>
      <c r="E69" s="1532"/>
      <c r="F69" s="1531"/>
    </row>
    <row r="70" spans="2:6" s="198" customFormat="1" ht="49.5" customHeight="1" x14ac:dyDescent="0.25">
      <c r="B70" s="1527" t="s">
        <v>2127</v>
      </c>
      <c r="C70" s="1528"/>
      <c r="D70" s="1527" t="s">
        <v>2131</v>
      </c>
      <c r="E70" s="1529"/>
      <c r="F70" s="1528"/>
    </row>
    <row r="71" spans="2:6" s="198" customFormat="1" ht="24" customHeight="1" x14ac:dyDescent="0.25">
      <c r="B71" s="1527" t="s">
        <v>2046</v>
      </c>
      <c r="C71" s="1528"/>
      <c r="D71" s="1527" t="s">
        <v>2050</v>
      </c>
      <c r="E71" s="1529"/>
      <c r="F71" s="1528"/>
    </row>
    <row r="72" spans="2:6" s="198" customFormat="1" ht="24" customHeight="1" x14ac:dyDescent="0.25">
      <c r="B72" s="1527" t="s">
        <v>2128</v>
      </c>
      <c r="C72" s="1528"/>
      <c r="D72" s="1527" t="s">
        <v>2050</v>
      </c>
      <c r="E72" s="1529"/>
      <c r="F72" s="1528"/>
    </row>
    <row r="73" spans="2:6" s="198" customFormat="1" ht="78.75" customHeight="1" x14ac:dyDescent="0.25">
      <c r="B73" s="1527" t="s">
        <v>2129</v>
      </c>
      <c r="C73" s="1528"/>
      <c r="D73" s="1527" t="s">
        <v>2132</v>
      </c>
      <c r="E73" s="1529"/>
      <c r="F73" s="1528"/>
    </row>
    <row r="74" spans="2:6" ht="65.25" customHeight="1" x14ac:dyDescent="0.2">
      <c r="B74" s="1530" t="s">
        <v>3161</v>
      </c>
      <c r="C74" s="1531"/>
      <c r="D74" s="1527" t="s">
        <v>2051</v>
      </c>
      <c r="E74" s="1529"/>
      <c r="F74" s="1528"/>
    </row>
  </sheetData>
  <sheetProtection algorithmName="SHA-512" hashValue="boCtyF71NBOCmQ939ekm1qycf9bFnw7EPFWwwTc1C2b+TOMwb9GUehNOggpdK5YnXPyiD2AP/I+nwTP4cSIWyQ==" saltValue="3ff+V3sXACCBADHYLJGL+A==" spinCount="100000" sheet="1" objects="1" scenarios="1"/>
  <customSheetViews>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B74:C74"/>
    <mergeCell ref="D74:F74"/>
    <mergeCell ref="B70:C70"/>
    <mergeCell ref="D70:F70"/>
    <mergeCell ref="B73:C73"/>
    <mergeCell ref="D73:F73"/>
    <mergeCell ref="B71:C71"/>
    <mergeCell ref="D71:F71"/>
    <mergeCell ref="B72:C72"/>
    <mergeCell ref="D72:F72"/>
    <mergeCell ref="D69:F69"/>
    <mergeCell ref="E9:F9"/>
    <mergeCell ref="B13:C23"/>
    <mergeCell ref="D12:F12"/>
    <mergeCell ref="B6:C6"/>
    <mergeCell ref="D13:F23"/>
    <mergeCell ref="F57:F61"/>
    <mergeCell ref="B69:C69"/>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workbookViewId="0"/>
  </sheetViews>
  <sheetFormatPr baseColWidth="10" defaultColWidth="9" defaultRowHeight="14.25" x14ac:dyDescent="0.2"/>
  <cols>
    <col min="1" max="1" width="2.85546875" style="74" customWidth="1"/>
    <col min="2" max="2" width="49.28515625" style="74" customWidth="1"/>
    <col min="3" max="4" width="31.85546875" style="74" customWidth="1"/>
    <col min="5" max="5" width="24" style="74" customWidth="1"/>
    <col min="6" max="6" width="16.7109375" style="74" customWidth="1"/>
    <col min="7" max="16384" width="9" style="74"/>
  </cols>
  <sheetData>
    <row r="1" spans="1:12" x14ac:dyDescent="0.2">
      <c r="A1" s="267"/>
    </row>
    <row r="3" spans="1:12" ht="54" x14ac:dyDescent="0.25">
      <c r="B3" s="734" t="s">
        <v>2421</v>
      </c>
      <c r="C3" s="62"/>
      <c r="E3" s="62"/>
      <c r="F3" s="62"/>
      <c r="G3" s="62"/>
    </row>
    <row r="4" spans="1:12" ht="30" customHeight="1" x14ac:dyDescent="0.25">
      <c r="B4" s="735" t="s">
        <v>2431</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3" x14ac:dyDescent="0.2">
      <c r="B7" s="744" t="s">
        <v>2443</v>
      </c>
      <c r="C7" s="6"/>
      <c r="D7" s="6"/>
      <c r="E7" s="41"/>
      <c r="F7" s="6"/>
      <c r="G7" s="86"/>
      <c r="I7" s="6"/>
      <c r="J7" s="83"/>
      <c r="K7" s="83"/>
      <c r="L7" s="83"/>
    </row>
    <row r="8" spans="1:12" ht="20.25" customHeight="1" x14ac:dyDescent="0.2">
      <c r="B8" s="1560" t="s">
        <v>1217</v>
      </c>
      <c r="C8" s="1560"/>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13" spans="1:12" ht="26.25" x14ac:dyDescent="0.25">
      <c r="B13" s="741" t="s">
        <v>2433</v>
      </c>
      <c r="C13" s="126"/>
      <c r="D13" s="1550" t="s">
        <v>2432</v>
      </c>
      <c r="E13" s="1541"/>
      <c r="F13" s="1541"/>
    </row>
    <row r="14" spans="1:12" x14ac:dyDescent="0.2">
      <c r="B14" s="1202" t="s">
        <v>3165</v>
      </c>
      <c r="C14" s="1202"/>
      <c r="D14" s="1555" t="s">
        <v>2275</v>
      </c>
      <c r="E14" s="1555"/>
      <c r="F14" s="1556"/>
    </row>
    <row r="15" spans="1:12" x14ac:dyDescent="0.2">
      <c r="B15" s="1561"/>
      <c r="C15" s="1561"/>
      <c r="D15" s="1555"/>
      <c r="E15" s="1555"/>
      <c r="F15" s="1556"/>
    </row>
    <row r="16" spans="1:12" x14ac:dyDescent="0.2">
      <c r="B16" s="1561"/>
      <c r="C16" s="1561"/>
      <c r="D16" s="1555"/>
      <c r="E16" s="1555"/>
      <c r="F16" s="1556"/>
    </row>
    <row r="17" spans="2:6" x14ac:dyDescent="0.2">
      <c r="B17" s="1561"/>
      <c r="C17" s="1561"/>
      <c r="D17" s="1555"/>
      <c r="E17" s="1555"/>
      <c r="F17" s="1556"/>
    </row>
    <row r="18" spans="2:6" x14ac:dyDescent="0.2">
      <c r="B18" s="1561"/>
      <c r="C18" s="1561"/>
      <c r="D18" s="1555"/>
      <c r="E18" s="1555"/>
      <c r="F18" s="1556"/>
    </row>
    <row r="19" spans="2:6" x14ac:dyDescent="0.2">
      <c r="B19" s="1561"/>
      <c r="C19" s="1561"/>
      <c r="D19" s="1555"/>
      <c r="E19" s="1555"/>
      <c r="F19" s="1556"/>
    </row>
    <row r="20" spans="2:6" x14ac:dyDescent="0.2">
      <c r="B20" s="1561"/>
      <c r="C20" s="1561"/>
      <c r="D20" s="1555"/>
      <c r="E20" s="1555"/>
      <c r="F20" s="1556"/>
    </row>
    <row r="21" spans="2:6" x14ac:dyDescent="0.2">
      <c r="B21" s="1561"/>
      <c r="C21" s="1561"/>
      <c r="D21" s="1555"/>
      <c r="E21" s="1555"/>
      <c r="F21" s="1556"/>
    </row>
    <row r="22" spans="2:6" x14ac:dyDescent="0.2">
      <c r="B22" s="1561"/>
      <c r="C22" s="1561"/>
      <c r="D22" s="1555"/>
      <c r="E22" s="1555"/>
      <c r="F22" s="1556"/>
    </row>
    <row r="23" spans="2:6" x14ac:dyDescent="0.2">
      <c r="B23" s="1561"/>
      <c r="C23" s="1561"/>
      <c r="D23" s="1555"/>
      <c r="E23" s="1555"/>
      <c r="F23" s="1556"/>
    </row>
    <row r="24" spans="2:6" ht="42" customHeight="1" x14ac:dyDescent="0.2">
      <c r="B24" s="1203"/>
      <c r="C24" s="1203"/>
      <c r="D24" s="1555"/>
      <c r="E24" s="1555"/>
      <c r="F24" s="1556"/>
    </row>
    <row r="47" spans="3:3" x14ac:dyDescent="0.2">
      <c r="C47" s="105"/>
    </row>
    <row r="49" spans="2:6" ht="31.5" x14ac:dyDescent="0.25">
      <c r="B49" s="739" t="s">
        <v>2434</v>
      </c>
    </row>
    <row r="51" spans="2:6" ht="25.5" x14ac:dyDescent="0.2">
      <c r="B51" s="200" t="s">
        <v>2435</v>
      </c>
    </row>
    <row r="52" spans="2:6" ht="24" customHeight="1" x14ac:dyDescent="0.2">
      <c r="B52" s="81" t="s">
        <v>2436</v>
      </c>
      <c r="C52" s="81" t="s">
        <v>2437</v>
      </c>
      <c r="D52" s="81" t="s">
        <v>2438</v>
      </c>
      <c r="E52" s="81" t="s">
        <v>2439</v>
      </c>
      <c r="F52" s="82" t="s">
        <v>2440</v>
      </c>
    </row>
    <row r="53" spans="2:6" ht="67.5" x14ac:dyDescent="0.2">
      <c r="B53" s="130" t="s">
        <v>2276</v>
      </c>
      <c r="C53" s="130" t="s">
        <v>2038</v>
      </c>
      <c r="D53" s="134" t="s">
        <v>204</v>
      </c>
      <c r="E53" s="137" t="s">
        <v>20</v>
      </c>
      <c r="F53" s="68"/>
    </row>
    <row r="54" spans="2:6" ht="67.5" x14ac:dyDescent="0.2">
      <c r="B54" s="130" t="s">
        <v>1959</v>
      </c>
      <c r="C54" s="130"/>
      <c r="D54" s="134" t="s">
        <v>86</v>
      </c>
      <c r="E54" s="137" t="s">
        <v>2118</v>
      </c>
      <c r="F54" s="68"/>
    </row>
    <row r="55" spans="2:6" ht="67.5" x14ac:dyDescent="0.2">
      <c r="B55" s="130" t="s">
        <v>2267</v>
      </c>
      <c r="C55" s="130" t="s">
        <v>2039</v>
      </c>
      <c r="D55" s="134" t="s">
        <v>88</v>
      </c>
      <c r="E55" s="137" t="s">
        <v>2059</v>
      </c>
      <c r="F55" s="68"/>
    </row>
    <row r="56" spans="2:6" ht="67.5" x14ac:dyDescent="0.2">
      <c r="B56" s="130" t="s">
        <v>2139</v>
      </c>
      <c r="C56" s="130"/>
      <c r="D56" s="134" t="s">
        <v>2119</v>
      </c>
      <c r="E56" s="137">
        <v>1</v>
      </c>
      <c r="F56" s="68"/>
    </row>
    <row r="57" spans="2:6" ht="56.25" x14ac:dyDescent="0.2">
      <c r="B57" s="130" t="s">
        <v>2264</v>
      </c>
      <c r="C57" s="130" t="s">
        <v>2120</v>
      </c>
      <c r="D57" s="134" t="s">
        <v>2045</v>
      </c>
      <c r="E57" s="137">
        <v>1</v>
      </c>
      <c r="F57" s="68"/>
    </row>
    <row r="58" spans="2:6" ht="45" x14ac:dyDescent="0.2">
      <c r="B58" s="130" t="s">
        <v>1960</v>
      </c>
      <c r="C58" s="130" t="s">
        <v>2121</v>
      </c>
      <c r="D58" s="134" t="s">
        <v>98</v>
      </c>
      <c r="E58" s="137" t="s">
        <v>2122</v>
      </c>
      <c r="F58" s="68"/>
    </row>
    <row r="59" spans="2:6" ht="45" x14ac:dyDescent="0.2">
      <c r="B59" s="130" t="s">
        <v>1973</v>
      </c>
      <c r="C59" s="130" t="s">
        <v>2121</v>
      </c>
      <c r="D59" s="134" t="s">
        <v>95</v>
      </c>
      <c r="E59" s="137" t="s">
        <v>2122</v>
      </c>
      <c r="F59" s="68"/>
    </row>
    <row r="60" spans="2:6" ht="60" customHeight="1" x14ac:dyDescent="0.2">
      <c r="B60" s="130" t="s">
        <v>2277</v>
      </c>
      <c r="C60" s="130" t="s">
        <v>3166</v>
      </c>
      <c r="D60" s="134" t="s">
        <v>126</v>
      </c>
      <c r="E60" s="132" t="s">
        <v>2122</v>
      </c>
      <c r="F60" s="1562" t="s">
        <v>2137</v>
      </c>
    </row>
    <row r="61" spans="2:6" ht="45" x14ac:dyDescent="0.2">
      <c r="B61" s="765" t="s">
        <v>2278</v>
      </c>
      <c r="C61" s="130" t="s">
        <v>3166</v>
      </c>
      <c r="D61" s="134" t="s">
        <v>2123</v>
      </c>
      <c r="E61" s="137" t="s">
        <v>26</v>
      </c>
      <c r="F61" s="1563"/>
    </row>
    <row r="62" spans="2:6" ht="45" x14ac:dyDescent="0.2">
      <c r="B62" s="130" t="s">
        <v>2279</v>
      </c>
      <c r="C62" s="130" t="s">
        <v>3166</v>
      </c>
      <c r="D62" s="133" t="s">
        <v>147</v>
      </c>
      <c r="E62" s="137" t="s">
        <v>2122</v>
      </c>
      <c r="F62" s="1563"/>
    </row>
    <row r="63" spans="2:6" ht="45" x14ac:dyDescent="0.2">
      <c r="B63" s="130" t="s">
        <v>2280</v>
      </c>
      <c r="C63" s="130" t="s">
        <v>3166</v>
      </c>
      <c r="D63" s="133" t="s">
        <v>2124</v>
      </c>
      <c r="E63" s="141" t="s">
        <v>26</v>
      </c>
      <c r="F63" s="1563"/>
    </row>
    <row r="64" spans="2:6" ht="67.5" x14ac:dyDescent="0.2">
      <c r="B64" s="130" t="s">
        <v>2274</v>
      </c>
      <c r="C64" s="130" t="s">
        <v>3166</v>
      </c>
      <c r="D64" s="134" t="s">
        <v>2136</v>
      </c>
      <c r="E64" s="132" t="s">
        <v>2135</v>
      </c>
      <c r="F64" s="1564"/>
    </row>
    <row r="67" spans="2:6" ht="25.5" x14ac:dyDescent="0.2">
      <c r="B67" s="740" t="s">
        <v>2444</v>
      </c>
    </row>
    <row r="68" spans="2:6" ht="63.75" customHeight="1" x14ac:dyDescent="0.2">
      <c r="B68" s="1530" t="s">
        <v>3167</v>
      </c>
      <c r="C68" s="1531"/>
      <c r="D68" s="1527" t="s">
        <v>2051</v>
      </c>
      <c r="E68" s="1529"/>
      <c r="F68" s="1528"/>
    </row>
  </sheetData>
  <sheetProtection algorithmName="SHA-512" hashValue="ty6RYKIrs1lbU6O4OqE5WArmVmLcjFma08O1O+bucGg5hUFnyOxMlg0u97tyUfodq7VZaZwG4LnRkMhi7X/ZBQ==" saltValue="L2jwC+XMvExXsnDgO643rQ==" spinCount="100000" sheet="1" objects="1" scenarios="1"/>
  <customSheetViews>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8" width="9" style="74"/>
    <col min="9" max="9" width="30.5703125" style="74" customWidth="1"/>
    <col min="10" max="10" width="11.42578125" style="74" customWidth="1"/>
    <col min="11" max="16384" width="9" style="74"/>
  </cols>
  <sheetData>
    <row r="1" spans="1:13" x14ac:dyDescent="0.2">
      <c r="A1" s="267"/>
    </row>
    <row r="3" spans="1:13" ht="36" x14ac:dyDescent="0.25">
      <c r="B3" s="734" t="s">
        <v>2421</v>
      </c>
      <c r="C3" s="62"/>
      <c r="E3" s="62"/>
      <c r="F3" s="62"/>
      <c r="G3" s="62"/>
    </row>
    <row r="4" spans="1:13" ht="30" customHeight="1" x14ac:dyDescent="0.25">
      <c r="B4" s="735" t="s">
        <v>2431</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63" x14ac:dyDescent="0.2">
      <c r="B7" s="760" t="s">
        <v>3424</v>
      </c>
      <c r="C7" s="6"/>
      <c r="D7" s="6"/>
      <c r="E7" s="41"/>
      <c r="F7" s="6"/>
      <c r="G7" s="6"/>
      <c r="H7" s="86"/>
      <c r="J7" s="6"/>
      <c r="K7" s="83"/>
      <c r="L7" s="83"/>
      <c r="M7" s="83"/>
    </row>
    <row r="8" spans="1:13" ht="25.5" x14ac:dyDescent="0.2">
      <c r="B8" s="1023" t="s">
        <v>2138</v>
      </c>
      <c r="C8" s="6"/>
      <c r="D8" s="6"/>
      <c r="E8" s="41" t="str">
        <f>Inhalt!$C$7</f>
        <v>V. OncoBox: P1.1.1 (251203)</v>
      </c>
      <c r="H8" s="86"/>
      <c r="I8" s="6"/>
      <c r="J8" s="6"/>
      <c r="K8" s="83"/>
      <c r="L8" s="83"/>
      <c r="M8" s="83"/>
    </row>
    <row r="9" spans="1:13" ht="15.75" x14ac:dyDescent="0.2">
      <c r="E9" s="41" t="str">
        <f>Inhalt!$C$8</f>
        <v>V. Spezifikation: P1.1.1 (251203)</v>
      </c>
      <c r="H9" s="86"/>
      <c r="I9" s="6"/>
      <c r="J9" s="6"/>
    </row>
    <row r="10" spans="1:13" x14ac:dyDescent="0.2">
      <c r="E10" s="153"/>
      <c r="H10" s="41"/>
    </row>
    <row r="11" spans="1:13" ht="27" customHeight="1" x14ac:dyDescent="0.25">
      <c r="E11" s="1534" t="s">
        <v>1724</v>
      </c>
      <c r="F11" s="1535"/>
    </row>
    <row r="16" spans="1:13" x14ac:dyDescent="0.2">
      <c r="H16" s="105"/>
    </row>
    <row r="27" spans="9:9" x14ac:dyDescent="0.2">
      <c r="I27" s="1040"/>
    </row>
  </sheetData>
  <sheetProtection algorithmName="SHA-512" hashValue="iHhcqpIc9BXWZ5FCUsprhXSfTnx7xGiKhD+5jNhhHQ+S4cHtLLeDkIACzgPqb8Fyk624b7v4uXjSYdBvlgj48A==" saltValue="5nPZyxj3UAO1jqKASUKRJg==" spinCount="100000" sheet="1" selectLockedCell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9" width="9" style="74"/>
    <col min="10" max="10" width="11.42578125" style="74" customWidth="1"/>
    <col min="11" max="16384" width="9" style="74"/>
  </cols>
  <sheetData>
    <row r="1" spans="1:13" x14ac:dyDescent="0.2">
      <c r="A1" s="267"/>
    </row>
    <row r="3" spans="1:13" ht="36" x14ac:dyDescent="0.25">
      <c r="B3" s="734" t="s">
        <v>2421</v>
      </c>
      <c r="C3" s="62"/>
      <c r="E3" s="62"/>
      <c r="F3" s="62"/>
      <c r="G3" s="62"/>
    </row>
    <row r="4" spans="1:13" ht="30" customHeight="1" x14ac:dyDescent="0.25">
      <c r="B4" s="735" t="s">
        <v>2431</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1.5" x14ac:dyDescent="0.2">
      <c r="B7" s="760" t="s">
        <v>3116</v>
      </c>
      <c r="C7" s="6"/>
      <c r="D7" s="6"/>
      <c r="E7" s="41"/>
      <c r="F7" s="6"/>
      <c r="G7" s="6"/>
      <c r="H7" s="86"/>
      <c r="J7" s="6"/>
      <c r="K7" s="83"/>
      <c r="L7" s="83"/>
      <c r="M7" s="83"/>
    </row>
    <row r="8" spans="1:13" ht="25.5" x14ac:dyDescent="0.2">
      <c r="B8" s="742" t="s">
        <v>3117</v>
      </c>
      <c r="C8" s="6"/>
      <c r="D8" s="6"/>
      <c r="E8" s="41" t="str">
        <f>Inhalt!$C$7</f>
        <v>V. OncoBox: P1.1.1 (251203)</v>
      </c>
      <c r="H8" s="86"/>
      <c r="I8" s="6"/>
      <c r="J8" s="6"/>
      <c r="K8" s="83"/>
      <c r="L8" s="83"/>
      <c r="M8" s="83"/>
    </row>
    <row r="9" spans="1:13" ht="15.75" x14ac:dyDescent="0.2">
      <c r="E9" s="41" t="str">
        <f>Inhalt!$C$8</f>
        <v>V. Spezifikation: P1.1.1 (251203)</v>
      </c>
      <c r="H9" s="86"/>
      <c r="I9" s="6"/>
      <c r="J9" s="6"/>
    </row>
    <row r="10" spans="1:13" x14ac:dyDescent="0.2">
      <c r="E10" s="153"/>
      <c r="H10" s="41"/>
    </row>
    <row r="11" spans="1:13" ht="27" customHeight="1" x14ac:dyDescent="0.25">
      <c r="E11" s="1534" t="s">
        <v>1724</v>
      </c>
      <c r="F11" s="1535"/>
    </row>
    <row r="40" spans="2:10" x14ac:dyDescent="0.2">
      <c r="C40" s="105"/>
    </row>
    <row r="41" spans="2:10" ht="31.5" x14ac:dyDescent="0.25">
      <c r="B41" s="739" t="s">
        <v>2446</v>
      </c>
    </row>
    <row r="43" spans="2:10" ht="25.5" x14ac:dyDescent="0.2">
      <c r="B43" s="200" t="s">
        <v>2449</v>
      </c>
    </row>
    <row r="44" spans="2:10" ht="40.5" customHeight="1" x14ac:dyDescent="0.2">
      <c r="B44" s="81" t="s">
        <v>2436</v>
      </c>
      <c r="C44" s="81" t="s">
        <v>2437</v>
      </c>
      <c r="D44" s="81" t="s">
        <v>2438</v>
      </c>
      <c r="E44" s="1581" t="s">
        <v>2439</v>
      </c>
      <c r="F44" s="1582"/>
      <c r="G44" s="1582"/>
      <c r="H44" s="1582"/>
      <c r="I44" s="1582"/>
      <c r="J44" s="1583"/>
    </row>
    <row r="45" spans="2:10" ht="67.5" x14ac:dyDescent="0.2">
      <c r="B45" s="88"/>
      <c r="C45" s="88"/>
      <c r="D45" s="81"/>
      <c r="E45" s="89" t="s">
        <v>2105</v>
      </c>
      <c r="F45" s="72" t="s">
        <v>2106</v>
      </c>
      <c r="G45" s="318" t="s">
        <v>1215</v>
      </c>
      <c r="H45" s="72" t="s">
        <v>2107</v>
      </c>
      <c r="I45" s="72" t="s">
        <v>2107</v>
      </c>
      <c r="J45" s="147" t="s">
        <v>2108</v>
      </c>
    </row>
    <row r="46" spans="2:10" ht="202.5" x14ac:dyDescent="0.2">
      <c r="B46" s="138" t="s">
        <v>2281</v>
      </c>
      <c r="C46" s="138" t="s">
        <v>2115</v>
      </c>
      <c r="D46" s="578" t="s">
        <v>2458</v>
      </c>
      <c r="E46" s="1570">
        <v>1</v>
      </c>
      <c r="F46" s="1570"/>
      <c r="G46" s="758">
        <v>2</v>
      </c>
      <c r="H46" s="87">
        <v>3</v>
      </c>
      <c r="I46" s="87">
        <v>3</v>
      </c>
      <c r="J46" s="128">
        <v>4</v>
      </c>
    </row>
    <row r="47" spans="2:10" ht="112.5" x14ac:dyDescent="0.2">
      <c r="B47" s="766" t="s">
        <v>2455</v>
      </c>
      <c r="C47" s="578" t="s">
        <v>3170</v>
      </c>
      <c r="D47" s="646" t="s">
        <v>2454</v>
      </c>
      <c r="E47" s="1573" t="s">
        <v>1216</v>
      </c>
      <c r="F47" s="1574"/>
      <c r="G47" s="578" t="s">
        <v>3118</v>
      </c>
      <c r="H47" s="757" t="s">
        <v>1216</v>
      </c>
      <c r="I47" s="757" t="s">
        <v>1216</v>
      </c>
      <c r="J47" s="757" t="s">
        <v>1216</v>
      </c>
    </row>
    <row r="48" spans="2:10" ht="94.5" customHeight="1" x14ac:dyDescent="0.2">
      <c r="B48" s="129" t="s">
        <v>1966</v>
      </c>
      <c r="C48" s="129"/>
      <c r="D48" s="129" t="s">
        <v>2109</v>
      </c>
      <c r="E48" s="159" t="s">
        <v>26</v>
      </c>
      <c r="F48" s="159" t="s">
        <v>25</v>
      </c>
      <c r="G48" s="400" t="s">
        <v>25</v>
      </c>
      <c r="H48" s="129" t="s">
        <v>998</v>
      </c>
      <c r="I48" s="129" t="s">
        <v>25</v>
      </c>
      <c r="J48" s="159" t="s">
        <v>25</v>
      </c>
    </row>
    <row r="49" spans="2:10" ht="80.25" customHeight="1" x14ac:dyDescent="0.2">
      <c r="B49" s="131" t="s">
        <v>1972</v>
      </c>
      <c r="C49" s="131" t="s">
        <v>3169</v>
      </c>
      <c r="D49" s="131" t="s">
        <v>2110</v>
      </c>
      <c r="E49" s="141" t="s">
        <v>21</v>
      </c>
      <c r="F49" s="141" t="s">
        <v>21</v>
      </c>
      <c r="G49" s="756" t="s">
        <v>2173</v>
      </c>
      <c r="H49" s="129" t="s">
        <v>2111</v>
      </c>
      <c r="I49" s="129" t="s">
        <v>2111</v>
      </c>
      <c r="J49" s="635" t="s">
        <v>2111</v>
      </c>
    </row>
    <row r="50" spans="2:10" ht="95.25" customHeight="1" x14ac:dyDescent="0.2">
      <c r="B50" s="704" t="s">
        <v>1976</v>
      </c>
      <c r="C50" s="704" t="s">
        <v>2112</v>
      </c>
      <c r="D50" s="704" t="s">
        <v>2614</v>
      </c>
      <c r="E50" s="1569" t="s">
        <v>2615</v>
      </c>
      <c r="F50" s="635" t="s">
        <v>2618</v>
      </c>
      <c r="G50" s="869" t="s">
        <v>2619</v>
      </c>
      <c r="H50" s="635" t="s">
        <v>2616</v>
      </c>
      <c r="I50" s="635" t="s">
        <v>2620</v>
      </c>
      <c r="J50" s="635" t="s">
        <v>2617</v>
      </c>
    </row>
    <row r="51" spans="2:10" ht="90.75" customHeight="1" x14ac:dyDescent="0.2">
      <c r="B51" s="635" t="s">
        <v>2282</v>
      </c>
      <c r="C51" s="733" t="s">
        <v>2112</v>
      </c>
      <c r="D51" s="635" t="s">
        <v>2614</v>
      </c>
      <c r="E51" s="1569"/>
      <c r="F51" s="635" t="s">
        <v>2622</v>
      </c>
      <c r="G51" s="869" t="s">
        <v>2621</v>
      </c>
      <c r="H51" s="635" t="s">
        <v>2113</v>
      </c>
      <c r="I51" s="635" t="s">
        <v>2620</v>
      </c>
      <c r="J51" s="635" t="s">
        <v>2617</v>
      </c>
    </row>
    <row r="52" spans="2:10" ht="27.75" customHeight="1" x14ac:dyDescent="0.2"/>
    <row r="53" spans="2:10" ht="27.75" customHeight="1" x14ac:dyDescent="0.2">
      <c r="B53" s="200" t="s">
        <v>2860</v>
      </c>
    </row>
    <row r="54" spans="2:10" ht="135" x14ac:dyDescent="0.2">
      <c r="B54" s="137" t="s">
        <v>2283</v>
      </c>
      <c r="C54" s="137" t="s">
        <v>2174</v>
      </c>
      <c r="D54" s="137" t="s">
        <v>2114</v>
      </c>
      <c r="E54" s="1570">
        <v>1</v>
      </c>
      <c r="F54" s="1570"/>
      <c r="G54" s="1570"/>
      <c r="H54" s="1570"/>
      <c r="I54" s="1570"/>
    </row>
    <row r="58" spans="2:10" ht="25.5" x14ac:dyDescent="0.2">
      <c r="B58" s="740" t="s">
        <v>2444</v>
      </c>
    </row>
    <row r="59" spans="2:10" ht="25.5" customHeight="1" x14ac:dyDescent="0.2">
      <c r="B59" s="1579" t="s">
        <v>2859</v>
      </c>
      <c r="C59" s="1580"/>
      <c r="D59" s="1571" t="s">
        <v>3172</v>
      </c>
      <c r="E59" s="1572"/>
      <c r="F59" s="1572"/>
      <c r="G59" s="1572"/>
      <c r="H59" s="1572"/>
      <c r="I59" s="1572"/>
    </row>
    <row r="60" spans="2:10" ht="102" customHeight="1" x14ac:dyDescent="0.2">
      <c r="B60" s="1565" t="s">
        <v>3173</v>
      </c>
      <c r="C60" s="1566"/>
      <c r="D60" s="1567" t="s">
        <v>2858</v>
      </c>
      <c r="E60" s="1568"/>
      <c r="F60" s="1568"/>
      <c r="G60" s="1568"/>
      <c r="H60" s="1568"/>
      <c r="I60" s="1568"/>
    </row>
    <row r="61" spans="2:10" ht="31.5" customHeight="1" x14ac:dyDescent="0.2">
      <c r="B61" s="1575" t="s">
        <v>2857</v>
      </c>
      <c r="C61" s="1576"/>
      <c r="D61" s="1577" t="s">
        <v>2856</v>
      </c>
      <c r="E61" s="1578"/>
      <c r="F61" s="1578"/>
      <c r="G61" s="1578"/>
      <c r="H61" s="1578"/>
      <c r="I61" s="1578"/>
    </row>
    <row r="62" spans="2:10" ht="72.75" customHeight="1" x14ac:dyDescent="0.2">
      <c r="B62" s="1565" t="s">
        <v>2854</v>
      </c>
      <c r="C62" s="1566"/>
      <c r="D62" s="1567" t="s">
        <v>2855</v>
      </c>
      <c r="E62" s="1568"/>
      <c r="F62" s="1568"/>
      <c r="G62" s="1568"/>
      <c r="H62" s="1568"/>
      <c r="I62" s="1568"/>
    </row>
  </sheetData>
  <sheetProtection algorithmName="SHA-512" hashValue="SdPnvyVLIpa+DG94QbZgtV7G6SRyh0kdiNUKtVC6wxFnwUQliKFr9dT8dW6LLMB7N8foNImOB+wS1ViH5Haw1Q==" saltValue="6Jx7uIumdZxzBP2Yt9c/Kg==" spinCount="100000" sheet="1" selectLockedCells="1"/>
  <customSheetViews>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workbookViewId="0"/>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7"/>
    </row>
    <row r="3" spans="1:9" ht="36" x14ac:dyDescent="0.25">
      <c r="B3" s="734" t="s">
        <v>2421</v>
      </c>
      <c r="C3" s="62"/>
      <c r="E3" s="62"/>
      <c r="F3" s="62"/>
    </row>
    <row r="4" spans="1:9" ht="31.5" customHeight="1" x14ac:dyDescent="0.25">
      <c r="B4" s="735" t="s">
        <v>2431</v>
      </c>
      <c r="C4" s="62"/>
      <c r="D4" s="62"/>
      <c r="E4" s="84"/>
    </row>
    <row r="5" spans="1:9" ht="14.25" customHeight="1" x14ac:dyDescent="0.2">
      <c r="B5" s="6"/>
      <c r="C5" s="6"/>
      <c r="D5" s="6"/>
      <c r="E5" s="84"/>
    </row>
    <row r="6" spans="1:9" ht="14.25" customHeight="1" x14ac:dyDescent="0.2">
      <c r="B6" s="105"/>
      <c r="C6" s="6"/>
      <c r="D6" s="6"/>
      <c r="E6" s="41"/>
    </row>
    <row r="7" spans="1:9" ht="63" x14ac:dyDescent="0.2">
      <c r="B7" s="760" t="s">
        <v>3119</v>
      </c>
      <c r="C7" s="6"/>
      <c r="D7" s="6"/>
      <c r="E7" s="41"/>
      <c r="F7" s="6"/>
    </row>
    <row r="8" spans="1:9" ht="25.5" x14ac:dyDescent="0.2">
      <c r="B8" s="745" t="s">
        <v>2138</v>
      </c>
      <c r="C8" s="637"/>
      <c r="D8" s="6"/>
      <c r="E8" s="41" t="str">
        <f>Inhalt!$C$7</f>
        <v>V. OncoBox: P1.1.1 (251203)</v>
      </c>
    </row>
    <row r="9" spans="1:9" ht="15.75" x14ac:dyDescent="0.2">
      <c r="E9" s="41" t="str">
        <f>Inhalt!$C$8</f>
        <v>V. Spezifikation: P1.1.1 (251203)</v>
      </c>
      <c r="G9" s="86"/>
      <c r="H9" s="6"/>
      <c r="I9" s="6"/>
    </row>
    <row r="10" spans="1:9" x14ac:dyDescent="0.2">
      <c r="E10" s="153"/>
      <c r="G10" s="41"/>
    </row>
    <row r="11" spans="1:9" ht="27" customHeight="1" x14ac:dyDescent="0.25">
      <c r="E11" s="1534" t="s">
        <v>1724</v>
      </c>
      <c r="F11" s="1535"/>
    </row>
    <row r="40" spans="2:6" x14ac:dyDescent="0.2">
      <c r="C40" s="105"/>
    </row>
    <row r="41" spans="2:6" ht="31.5" x14ac:dyDescent="0.25">
      <c r="B41" s="739" t="s">
        <v>2446</v>
      </c>
    </row>
    <row r="43" spans="2:6" x14ac:dyDescent="0.2">
      <c r="B43" s="163"/>
      <c r="C43" s="163"/>
      <c r="D43" s="163"/>
      <c r="E43" s="163"/>
      <c r="F43" s="163"/>
    </row>
    <row r="44" spans="2:6" x14ac:dyDescent="0.2">
      <c r="B44" s="163"/>
      <c r="C44" s="163"/>
      <c r="D44" s="163"/>
      <c r="E44" s="163"/>
      <c r="F44" s="163"/>
    </row>
    <row r="45" spans="2:6" ht="25.5" x14ac:dyDescent="0.2">
      <c r="B45" s="740" t="s">
        <v>2444</v>
      </c>
    </row>
    <row r="46" spans="2:6" ht="60" customHeight="1" x14ac:dyDescent="0.2">
      <c r="B46" s="1586" t="s">
        <v>2140</v>
      </c>
      <c r="C46" s="1587"/>
      <c r="D46" s="1527" t="s">
        <v>2142</v>
      </c>
      <c r="E46" s="1588"/>
      <c r="F46" s="1589"/>
    </row>
    <row r="47" spans="2:6" ht="138" customHeight="1" x14ac:dyDescent="0.2">
      <c r="B47" s="1527" t="s">
        <v>3177</v>
      </c>
      <c r="C47" s="1589"/>
      <c r="D47" s="1590" t="s">
        <v>3178</v>
      </c>
      <c r="E47" s="1591"/>
      <c r="F47" s="1592"/>
    </row>
    <row r="48" spans="2:6" ht="23.25" customHeight="1" x14ac:dyDescent="0.2">
      <c r="B48" s="1530" t="s">
        <v>2141</v>
      </c>
      <c r="C48" s="1584"/>
      <c r="D48" s="1579" t="s">
        <v>2143</v>
      </c>
      <c r="E48" s="1585"/>
      <c r="F48" s="1580"/>
    </row>
  </sheetData>
  <sheetProtection algorithmName="SHA-512" hashValue="IkGApTUhPa6dLWdvbQXNDQPwDHJ7FY4XqelHsCvWRxIol7ytSHR8pCmAgQzZbqpJgASiaJFqgHI6IswoVU5yGg==" saltValue="rn0pv/j5l7MPLyIl6qpPBQ=="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workbookViewId="0"/>
  </sheetViews>
  <sheetFormatPr baseColWidth="10" defaultColWidth="9" defaultRowHeight="14.25" x14ac:dyDescent="0.2"/>
  <cols>
    <col min="1" max="1" width="2.85546875" style="74" customWidth="1"/>
    <col min="2" max="2" width="51.85546875" style="74" customWidth="1"/>
    <col min="3" max="4" width="31.85546875" style="74" customWidth="1"/>
    <col min="5" max="6" width="16.5703125" style="74" customWidth="1"/>
    <col min="7" max="16384" width="9" style="74"/>
  </cols>
  <sheetData>
    <row r="1" spans="1:12" x14ac:dyDescent="0.2">
      <c r="A1" s="267"/>
    </row>
    <row r="3" spans="1:12" ht="54" x14ac:dyDescent="0.25">
      <c r="B3" s="734" t="s">
        <v>2421</v>
      </c>
      <c r="C3" s="62"/>
      <c r="E3" s="62"/>
      <c r="F3" s="62"/>
      <c r="G3" s="62"/>
    </row>
    <row r="4" spans="1:12" ht="33.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019" t="s">
        <v>2977</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40.5" customHeight="1" x14ac:dyDescent="0.2">
      <c r="B44" s="81" t="s">
        <v>2436</v>
      </c>
      <c r="C44" s="81" t="s">
        <v>2437</v>
      </c>
      <c r="D44" s="81" t="s">
        <v>2438</v>
      </c>
      <c r="E44" s="81" t="s">
        <v>2439</v>
      </c>
      <c r="F44" s="82" t="s">
        <v>2440</v>
      </c>
    </row>
    <row r="45" spans="2:6" ht="174.75" customHeight="1" x14ac:dyDescent="0.2">
      <c r="B45" s="137" t="s">
        <v>2284</v>
      </c>
      <c r="C45" s="137" t="s">
        <v>2183</v>
      </c>
      <c r="D45" s="578" t="s">
        <v>2458</v>
      </c>
      <c r="E45" s="141" t="s">
        <v>27</v>
      </c>
      <c r="F45" s="68"/>
    </row>
    <row r="46" spans="2:6" ht="30.75" customHeight="1" x14ac:dyDescent="0.2">
      <c r="B46" s="9"/>
      <c r="C46" s="9"/>
      <c r="D46" s="9"/>
      <c r="E46" s="7"/>
    </row>
    <row r="49" spans="2:6" ht="27.75" customHeight="1" x14ac:dyDescent="0.2">
      <c r="B49" s="965" t="s">
        <v>2862</v>
      </c>
    </row>
    <row r="50" spans="2:6" ht="135" x14ac:dyDescent="0.2">
      <c r="B50" s="158" t="s">
        <v>2285</v>
      </c>
      <c r="C50" s="158" t="s">
        <v>2184</v>
      </c>
      <c r="D50" s="158" t="s">
        <v>2185</v>
      </c>
      <c r="E50" s="141">
        <v>1</v>
      </c>
      <c r="F50" s="68"/>
    </row>
    <row r="54" spans="2:6" ht="25.5" x14ac:dyDescent="0.2">
      <c r="B54" s="740" t="s">
        <v>2444</v>
      </c>
    </row>
    <row r="55" spans="2:6" ht="49.5" customHeight="1" x14ac:dyDescent="0.2">
      <c r="B55" s="1593" t="s">
        <v>2186</v>
      </c>
      <c r="C55" s="1593"/>
      <c r="D55" s="1593" t="s">
        <v>2190</v>
      </c>
      <c r="E55" s="1593"/>
      <c r="F55" s="1593"/>
    </row>
    <row r="56" spans="2:6" ht="48.75" customHeight="1" x14ac:dyDescent="0.2">
      <c r="B56" s="1593" t="s">
        <v>2187</v>
      </c>
      <c r="C56" s="1593"/>
      <c r="D56" s="1593" t="s">
        <v>2191</v>
      </c>
      <c r="E56" s="1593"/>
      <c r="F56" s="1593"/>
    </row>
    <row r="57" spans="2:6" ht="74.25" customHeight="1" x14ac:dyDescent="0.2">
      <c r="B57" s="1593" t="s">
        <v>2188</v>
      </c>
      <c r="C57" s="1593"/>
      <c r="D57" s="1593" t="s">
        <v>3179</v>
      </c>
      <c r="E57" s="1593"/>
      <c r="F57" s="1593"/>
    </row>
    <row r="58" spans="2:6" ht="81" customHeight="1" x14ac:dyDescent="0.2">
      <c r="B58" s="1555" t="s">
        <v>2189</v>
      </c>
      <c r="C58" s="1555"/>
      <c r="D58" s="1555" t="s">
        <v>2192</v>
      </c>
      <c r="E58" s="1555"/>
      <c r="F58" s="1555"/>
    </row>
    <row r="59" spans="2:6" ht="94.5" customHeight="1" x14ac:dyDescent="0.2">
      <c r="B59" s="1542" t="s">
        <v>3180</v>
      </c>
      <c r="C59" s="1542"/>
      <c r="D59" s="1542" t="s">
        <v>3181</v>
      </c>
      <c r="E59" s="1542"/>
      <c r="F59" s="1542"/>
    </row>
  </sheetData>
  <sheetProtection algorithmName="SHA-512" hashValue="V00+iUiA464iPgWCdW/wBb1QfkuejijeKJkCADHaroZOi+OeUT1wbnXR5KhDLOPTxHXzyWV4P+8PZ5EVyZiwlw==" saltValue="cxrwAgCAoueuAL1mx8pYVg==" spinCount="100000" sheet="1" selectLockedCell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E11:F11"/>
    <mergeCell ref="B55:C55"/>
    <mergeCell ref="D55:F55"/>
    <mergeCell ref="B56:C56"/>
    <mergeCell ref="D56:F56"/>
    <mergeCell ref="B59:C59"/>
    <mergeCell ref="D59:F59"/>
    <mergeCell ref="B58:C58"/>
    <mergeCell ref="D58:F58"/>
    <mergeCell ref="B57:C57"/>
    <mergeCell ref="D57:F57"/>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0"/>
  <sheetViews>
    <sheetView workbookViewId="0"/>
  </sheetViews>
  <sheetFormatPr baseColWidth="10" defaultColWidth="9" defaultRowHeight="14.25" x14ac:dyDescent="0.2"/>
  <cols>
    <col min="1" max="1" width="2.85546875" style="74" customWidth="1"/>
    <col min="2" max="2" width="52.28515625" style="74" customWidth="1"/>
    <col min="3" max="4" width="31.85546875" style="74" customWidth="1"/>
    <col min="5" max="5" width="30" style="74" customWidth="1"/>
    <col min="6" max="6" width="16.7109375" style="74" customWidth="1"/>
    <col min="7" max="16384" width="9" style="74"/>
  </cols>
  <sheetData>
    <row r="1" spans="1:12" x14ac:dyDescent="0.2">
      <c r="A1" s="267"/>
    </row>
    <row r="3" spans="1:12" ht="54" x14ac:dyDescent="0.25">
      <c r="B3" s="734" t="s">
        <v>2421</v>
      </c>
      <c r="C3" s="62"/>
      <c r="E3" s="62"/>
      <c r="F3" s="62"/>
      <c r="G3" s="62"/>
    </row>
    <row r="4" spans="1:12" ht="39"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3563</v>
      </c>
      <c r="C7" s="6"/>
      <c r="D7" s="6"/>
      <c r="E7" s="41"/>
      <c r="F7" s="6"/>
      <c r="G7" s="86"/>
      <c r="I7" s="6"/>
      <c r="J7" s="83"/>
      <c r="K7" s="83"/>
      <c r="L7" s="83"/>
    </row>
    <row r="8" spans="1:12" ht="25.5" x14ac:dyDescent="0.2">
      <c r="B8" s="745" t="s">
        <v>2138</v>
      </c>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23" spans="2:7" ht="24.75" customHeight="1" x14ac:dyDescent="0.2">
      <c r="B23" s="1599" t="s">
        <v>3593</v>
      </c>
      <c r="C23" s="1600"/>
      <c r="D23" s="1600"/>
      <c r="E23" s="1600"/>
      <c r="F23" s="1600"/>
      <c r="G23" s="1600"/>
    </row>
    <row r="24" spans="2:7" ht="26.25" customHeight="1" x14ac:dyDescent="0.2">
      <c r="B24" s="1599" t="s">
        <v>3594</v>
      </c>
      <c r="C24" s="1600"/>
      <c r="D24" s="1600"/>
      <c r="E24" s="1600"/>
      <c r="F24" s="1600"/>
      <c r="G24" s="1600"/>
    </row>
    <row r="36" spans="2:6" ht="25.5" x14ac:dyDescent="0.2">
      <c r="B36" s="740" t="s">
        <v>2444</v>
      </c>
    </row>
    <row r="37" spans="2:6" ht="73.5" customHeight="1" x14ac:dyDescent="0.2">
      <c r="B37" s="1598" t="s">
        <v>3561</v>
      </c>
      <c r="C37" s="1598"/>
      <c r="D37" s="1598" t="s">
        <v>2193</v>
      </c>
      <c r="E37" s="1598"/>
      <c r="F37" s="1598"/>
    </row>
    <row r="38" spans="2:6" ht="79.5" customHeight="1" x14ac:dyDescent="0.2">
      <c r="B38" s="1594" t="s">
        <v>3542</v>
      </c>
      <c r="C38" s="1595"/>
      <c r="D38" s="1594" t="s">
        <v>3543</v>
      </c>
      <c r="E38" s="1596"/>
      <c r="F38" s="1597"/>
    </row>
    <row r="40" spans="2:6" x14ac:dyDescent="0.2">
      <c r="C40" s="105"/>
    </row>
  </sheetData>
  <sheetProtection algorithmName="SHA-512" hashValue="lsoCaBTjUkNrXY/9DL2NsC8C/9vVESDlXyfdZtJm8lH6NOWz5tLfw7uuyJ8+qavKSep1SGCOqE+BFKg5gNTJ5A==" saltValue="VCMtaq4j0AXE8fOvrwRzFw==" spinCount="100000" sheet="1" selectLockedCells="1"/>
  <mergeCells count="7">
    <mergeCell ref="E11:F11"/>
    <mergeCell ref="B38:C38"/>
    <mergeCell ref="D38:F38"/>
    <mergeCell ref="B37:C37"/>
    <mergeCell ref="D37:F37"/>
    <mergeCell ref="B23:G23"/>
    <mergeCell ref="B24:G24"/>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9"/>
  <sheetViews>
    <sheetView workbookViewId="0"/>
  </sheetViews>
  <sheetFormatPr baseColWidth="10" defaultColWidth="9" defaultRowHeight="14.25" x14ac:dyDescent="0.2"/>
  <cols>
    <col min="1" max="1" width="2.85546875" style="74" customWidth="1"/>
    <col min="2" max="2" width="45.42578125" style="74" customWidth="1"/>
    <col min="3" max="4" width="31.85546875" style="74" customWidth="1"/>
    <col min="5" max="6" width="16.7109375" style="74" customWidth="1"/>
    <col min="7" max="16384" width="9" style="74"/>
  </cols>
  <sheetData>
    <row r="1" spans="1:12" x14ac:dyDescent="0.2">
      <c r="A1" s="267"/>
    </row>
    <row r="3" spans="1:12" ht="54" x14ac:dyDescent="0.25">
      <c r="B3" s="734" t="s">
        <v>2421</v>
      </c>
      <c r="C3" s="62"/>
      <c r="E3" s="62"/>
      <c r="F3" s="62"/>
      <c r="G3" s="62"/>
    </row>
    <row r="4" spans="1:12" ht="36.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2965</v>
      </c>
      <c r="C7" s="6"/>
      <c r="D7" s="6"/>
      <c r="E7" s="41"/>
      <c r="F7" s="6"/>
      <c r="G7" s="86"/>
      <c r="I7" s="6"/>
      <c r="J7" s="83"/>
      <c r="K7" s="83"/>
      <c r="L7" s="83"/>
    </row>
    <row r="8" spans="1:12" ht="25.5" x14ac:dyDescent="0.2">
      <c r="B8" s="745" t="s">
        <v>2138</v>
      </c>
      <c r="C8" s="637"/>
      <c r="D8" s="6"/>
      <c r="E8" s="41" t="str">
        <f>Inhalt!$C$7</f>
        <v>V. OncoBox: P1.1.1 (251203)</v>
      </c>
      <c r="G8" s="86"/>
      <c r="H8" s="6"/>
      <c r="I8" s="6"/>
    </row>
    <row r="9" spans="1:12" x14ac:dyDescent="0.2">
      <c r="E9" s="41" t="str">
        <f>Inhalt!$C$8</f>
        <v>V. Spezifikation: P1.1.1 (251203)</v>
      </c>
      <c r="G9" s="41"/>
    </row>
    <row r="10" spans="1:12" x14ac:dyDescent="0.2">
      <c r="E10" s="153"/>
      <c r="G10" s="41"/>
    </row>
    <row r="11" spans="1:12" ht="27" customHeight="1" x14ac:dyDescent="0.25">
      <c r="E11" s="1534" t="s">
        <v>1724</v>
      </c>
      <c r="F11" s="1535"/>
    </row>
    <row r="25" s="74" customFormat="1" x14ac:dyDescent="0.2"/>
    <row r="26" s="74" customFormat="1" x14ac:dyDescent="0.2"/>
    <row r="27" s="74" customFormat="1" x14ac:dyDescent="0.2"/>
    <row r="28" s="74" customFormat="1" x14ac:dyDescent="0.2"/>
    <row r="37" spans="2:6" ht="25.5" x14ac:dyDescent="0.2">
      <c r="B37" s="740" t="s">
        <v>2444</v>
      </c>
    </row>
    <row r="38" spans="2:6" ht="39" customHeight="1" x14ac:dyDescent="0.2">
      <c r="B38" s="1593" t="s">
        <v>3183</v>
      </c>
      <c r="C38" s="1593"/>
      <c r="D38" s="1593" t="s">
        <v>2193</v>
      </c>
      <c r="E38" s="1593"/>
      <c r="F38" s="1593"/>
    </row>
    <row r="39" spans="2:6" ht="44.25" customHeight="1" x14ac:dyDescent="0.2">
      <c r="B39" s="1167" t="s">
        <v>3544</v>
      </c>
      <c r="C39" s="1167"/>
      <c r="D39" s="1167" t="s">
        <v>3545</v>
      </c>
      <c r="E39" s="1167"/>
      <c r="F39" s="1167"/>
    </row>
  </sheetData>
  <sheetProtection algorithmName="SHA-512" hashValue="PZnGzZu2FozWBihpLdeHt61E73ngqpT+iAc4RIhoSb29Ic9DKekcYUnA4XJ9M+gRjUy+NTaU4SkHFo9A5wkM0A==" saltValue="DBkk97MDn/ILpqFj/cxK8A==" spinCount="100000" sheet="1" selectLockedCell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38:C38"/>
    <mergeCell ref="D38:F38"/>
    <mergeCell ref="B39:C39"/>
    <mergeCell ref="D39:F39"/>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5"/>
  <sheetViews>
    <sheetView workbookViewId="0"/>
  </sheetViews>
  <sheetFormatPr baseColWidth="10" defaultColWidth="9" defaultRowHeight="14.25" x14ac:dyDescent="0.2"/>
  <cols>
    <col min="1" max="1" width="2.85546875" style="74" customWidth="1"/>
    <col min="2" max="2" width="49.42578125" style="74" customWidth="1"/>
    <col min="3" max="4" width="31.85546875" style="74" customWidth="1"/>
    <col min="5" max="5" width="21.28515625" style="74" customWidth="1"/>
    <col min="6" max="6" width="16.7109375" style="74" customWidth="1"/>
    <col min="7" max="16384" width="9" style="74"/>
  </cols>
  <sheetData>
    <row r="1" spans="1:12" x14ac:dyDescent="0.2">
      <c r="A1" s="267"/>
    </row>
    <row r="3" spans="1:12" ht="54" x14ac:dyDescent="0.25">
      <c r="B3" s="734" t="s">
        <v>2421</v>
      </c>
      <c r="C3" s="62"/>
      <c r="E3" s="62"/>
      <c r="F3" s="62"/>
      <c r="G3" s="62"/>
    </row>
    <row r="4" spans="1:12" ht="32.2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4" t="s">
        <v>2831</v>
      </c>
      <c r="C7" s="6"/>
      <c r="D7" s="6"/>
      <c r="E7" s="41"/>
      <c r="F7" s="6"/>
      <c r="G7" s="86"/>
      <c r="I7" s="6"/>
      <c r="J7" s="83"/>
      <c r="K7" s="83"/>
      <c r="L7" s="83"/>
    </row>
    <row r="8" spans="1:12" ht="38.25" x14ac:dyDescent="0.2">
      <c r="B8" s="878" t="s">
        <v>2626</v>
      </c>
      <c r="C8" s="877"/>
      <c r="D8" s="6"/>
      <c r="E8" s="41" t="str">
        <f>Inhalt!$C$7</f>
        <v>V. OncoBox: P1.1.1 (251203)</v>
      </c>
      <c r="G8" s="86"/>
      <c r="H8" s="6"/>
      <c r="I8" s="6"/>
    </row>
    <row r="9" spans="1:12" x14ac:dyDescent="0.2">
      <c r="E9" s="41" t="str">
        <f>Inhalt!$C$8</f>
        <v>V. Spezifikation: P1.1.1 (251203)</v>
      </c>
      <c r="G9" s="41"/>
    </row>
    <row r="10" spans="1:12" ht="11.25" customHeight="1" x14ac:dyDescent="0.2">
      <c r="E10" s="153"/>
      <c r="G10" s="41"/>
    </row>
    <row r="11" spans="1:12" ht="32.25" customHeight="1" x14ac:dyDescent="0.2">
      <c r="E11" s="1601" t="s">
        <v>1724</v>
      </c>
      <c r="F11" s="1602"/>
    </row>
    <row r="40" spans="2:6" x14ac:dyDescent="0.2">
      <c r="C40" s="105"/>
    </row>
    <row r="41" spans="2:6" ht="31.5" x14ac:dyDescent="0.25">
      <c r="B41" s="739" t="s">
        <v>2446</v>
      </c>
    </row>
    <row r="43" spans="2:6" ht="25.5" x14ac:dyDescent="0.2">
      <c r="B43" s="200" t="s">
        <v>2449</v>
      </c>
    </row>
    <row r="44" spans="2:6" ht="40.5" customHeight="1" x14ac:dyDescent="0.2">
      <c r="B44" s="81" t="s">
        <v>2436</v>
      </c>
      <c r="C44" s="81" t="s">
        <v>2437</v>
      </c>
      <c r="D44" s="81" t="s">
        <v>2438</v>
      </c>
      <c r="E44" s="81" t="s">
        <v>2439</v>
      </c>
      <c r="F44" s="82" t="s">
        <v>2440</v>
      </c>
    </row>
    <row r="45" spans="2:6" ht="173.25" customHeight="1" x14ac:dyDescent="0.2">
      <c r="B45" s="138" t="s">
        <v>2286</v>
      </c>
      <c r="C45" s="138"/>
      <c r="D45" s="578" t="s">
        <v>2458</v>
      </c>
      <c r="E45" s="882" t="s">
        <v>243</v>
      </c>
      <c r="F45" s="68"/>
    </row>
    <row r="46" spans="2:6" x14ac:dyDescent="0.2">
      <c r="B46" s="876"/>
      <c r="C46" s="876"/>
      <c r="D46" s="876"/>
      <c r="E46" s="876"/>
      <c r="F46" s="876"/>
    </row>
    <row r="48" spans="2:6" ht="27.75" customHeight="1" x14ac:dyDescent="0.2">
      <c r="B48" s="965" t="s">
        <v>2864</v>
      </c>
    </row>
    <row r="49" spans="2:6" ht="146.25" x14ac:dyDescent="0.2">
      <c r="B49" s="158" t="s">
        <v>1943</v>
      </c>
      <c r="C49" s="158"/>
      <c r="D49" s="137" t="s">
        <v>3190</v>
      </c>
      <c r="E49" s="141">
        <v>1</v>
      </c>
      <c r="F49" s="68"/>
    </row>
    <row r="53" spans="2:6" ht="25.5" x14ac:dyDescent="0.2">
      <c r="B53" s="740" t="s">
        <v>2444</v>
      </c>
    </row>
    <row r="54" spans="2:6" ht="47.25" customHeight="1" x14ac:dyDescent="0.2">
      <c r="B54" s="1593" t="s">
        <v>3183</v>
      </c>
      <c r="C54" s="1593"/>
      <c r="D54" s="1593" t="s">
        <v>2193</v>
      </c>
      <c r="E54" s="1593"/>
      <c r="F54" s="1593"/>
    </row>
    <row r="55" spans="2:6" ht="39" customHeight="1" x14ac:dyDescent="0.2">
      <c r="B55" s="1547" t="s">
        <v>3544</v>
      </c>
      <c r="C55" s="1549"/>
      <c r="D55" s="1547" t="s">
        <v>3545</v>
      </c>
      <c r="E55" s="1548"/>
      <c r="F55" s="1549"/>
    </row>
  </sheetData>
  <sheetProtection algorithmName="SHA-512" hashValue="C4L76f02fCVRCuXSWkeMrZyHZt9hNgbN9lLVB/AUVwRkkbu06MBpP6nwMqy0XeZfO5VEGMpMmy2Xw988S3QPkw==" saltValue="mwA7jyOuoHbzMHlTrl5t7A==" spinCount="100000" sheet="1" selectLockedCells="1"/>
  <mergeCells count="5">
    <mergeCell ref="D55:F55"/>
    <mergeCell ref="B55:C55"/>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4"/>
  <sheetViews>
    <sheetView workbookViewId="0"/>
  </sheetViews>
  <sheetFormatPr baseColWidth="10" defaultColWidth="9" defaultRowHeight="14.25" x14ac:dyDescent="0.2"/>
  <cols>
    <col min="1" max="1" width="2.85546875" style="74" customWidth="1"/>
    <col min="2" max="2" width="58.140625" style="74" customWidth="1"/>
    <col min="3" max="4" width="31.85546875" style="74" customWidth="1"/>
    <col min="5" max="6" width="16.7109375" style="74" customWidth="1"/>
    <col min="7" max="7" width="14.28515625" style="74" customWidth="1"/>
    <col min="8" max="16384" width="9" style="74"/>
  </cols>
  <sheetData>
    <row r="1" spans="1:12" x14ac:dyDescent="0.2">
      <c r="A1" s="267"/>
    </row>
    <row r="3" spans="1:12" ht="36" x14ac:dyDescent="0.25">
      <c r="B3" s="734" t="s">
        <v>2421</v>
      </c>
      <c r="C3" s="62"/>
      <c r="E3" s="62"/>
      <c r="F3" s="62"/>
      <c r="G3" s="62"/>
    </row>
    <row r="4" spans="1:12" ht="31.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3425</v>
      </c>
      <c r="C7" s="6"/>
      <c r="D7" s="6"/>
      <c r="E7" s="41"/>
      <c r="F7" s="6"/>
      <c r="G7" s="86"/>
      <c r="I7" s="6"/>
      <c r="J7" s="83"/>
      <c r="K7" s="83"/>
      <c r="L7" s="83"/>
    </row>
    <row r="8" spans="1:12" ht="25.5" x14ac:dyDescent="0.2">
      <c r="B8" s="745" t="s">
        <v>2138</v>
      </c>
      <c r="C8" s="637"/>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24" s="74" customFormat="1" x14ac:dyDescent="0.2"/>
    <row r="25" s="74" customFormat="1" x14ac:dyDescent="0.2"/>
    <row r="26" s="74" customFormat="1" x14ac:dyDescent="0.2"/>
    <row r="27" s="74" customFormat="1" x14ac:dyDescent="0.2"/>
    <row r="28" s="74" customFormat="1" x14ac:dyDescent="0.2"/>
    <row r="31" s="74" customFormat="1" x14ac:dyDescent="0.2"/>
    <row r="32" s="74" customFormat="1" x14ac:dyDescent="0.2"/>
    <row r="46" spans="2:3" x14ac:dyDescent="0.2">
      <c r="C46" s="105"/>
    </row>
    <row r="47" spans="2:3" ht="47.25" x14ac:dyDescent="0.25">
      <c r="B47" s="759" t="s">
        <v>2194</v>
      </c>
      <c r="C47" s="210"/>
    </row>
    <row r="51" spans="2:6" ht="25.5" x14ac:dyDescent="0.2">
      <c r="B51" s="740" t="s">
        <v>2444</v>
      </c>
    </row>
    <row r="52" spans="2:6" ht="40.5" customHeight="1" x14ac:dyDescent="0.25">
      <c r="B52" s="1593" t="s">
        <v>2195</v>
      </c>
      <c r="C52" s="1605"/>
      <c r="D52" s="1593" t="s">
        <v>2143</v>
      </c>
      <c r="E52" s="1593"/>
      <c r="F52" s="1541"/>
    </row>
    <row r="53" spans="2:6" ht="46.5" customHeight="1" x14ac:dyDescent="0.2">
      <c r="B53" s="1593" t="s">
        <v>3196</v>
      </c>
      <c r="C53" s="1605"/>
      <c r="D53" s="1593" t="s">
        <v>3197</v>
      </c>
      <c r="E53" s="1593"/>
      <c r="F53" s="1606"/>
    </row>
    <row r="54" spans="2:6" ht="49.5" customHeight="1" x14ac:dyDescent="0.2">
      <c r="B54" s="1167" t="s">
        <v>3547</v>
      </c>
      <c r="C54" s="1603"/>
      <c r="D54" s="1167" t="s">
        <v>3548</v>
      </c>
      <c r="E54" s="1167"/>
      <c r="F54" s="1604"/>
    </row>
  </sheetData>
  <sheetProtection algorithmName="SHA-512" hashValue="6no9OZAsjBpCp+WSRhD51JyyQP7+UJspfaZ5Hl6c8a2OJm+X4hsKuPKgervrtOSffWQiBqCDlRABqf3JVpZgVA==" saltValue="/rUhDcSVku4p/VOi0LASXw=="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4:C54"/>
    <mergeCell ref="D54:F54"/>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51"/>
  <sheetViews>
    <sheetView workbookViewId="0">
      <selection activeCell="D10" sqref="D10"/>
    </sheetView>
  </sheetViews>
  <sheetFormatPr baseColWidth="10" defaultColWidth="9.140625" defaultRowHeight="11.25" x14ac:dyDescent="0.2"/>
  <cols>
    <col min="1" max="1" width="2.85546875" style="960" customWidth="1"/>
    <col min="2" max="2" width="57.5703125" style="84" customWidth="1"/>
    <col min="3" max="3" width="29.28515625" style="7" customWidth="1"/>
    <col min="4" max="4" width="96.5703125" style="84" customWidth="1"/>
    <col min="5" max="5" width="36.28515625" style="15" customWidth="1"/>
    <col min="6" max="6" width="46" style="84" customWidth="1"/>
    <col min="7" max="7" width="57.5703125" style="84" customWidth="1"/>
    <col min="8" max="8" width="29.85546875" style="7" customWidth="1"/>
    <col min="9" max="9" width="121.5703125" style="84" customWidth="1"/>
    <col min="10" max="10" width="36.28515625" style="15" customWidth="1"/>
    <col min="11" max="16384" width="9.140625" style="84"/>
  </cols>
  <sheetData>
    <row r="1" spans="1:10" s="74" customFormat="1" ht="14.25" x14ac:dyDescent="0.2"/>
    <row r="2" spans="1:10" s="74" customFormat="1" ht="14.25" x14ac:dyDescent="0.2"/>
    <row r="3" spans="1:10" s="74" customFormat="1" ht="36" x14ac:dyDescent="0.25">
      <c r="B3" s="734" t="s">
        <v>2421</v>
      </c>
      <c r="D3" s="62"/>
      <c r="G3" s="62"/>
      <c r="I3" s="62"/>
    </row>
    <row r="4" spans="1:10" s="74" customFormat="1" ht="51" x14ac:dyDescent="0.2">
      <c r="B4" s="735" t="s">
        <v>2420</v>
      </c>
      <c r="D4" s="193"/>
      <c r="G4" s="36"/>
      <c r="I4" s="193"/>
    </row>
    <row r="5" spans="1:10" s="74" customFormat="1" ht="14.25" x14ac:dyDescent="0.2">
      <c r="B5" s="84"/>
      <c r="D5" s="193"/>
      <c r="E5" s="83"/>
      <c r="G5" s="84"/>
      <c r="I5" s="193"/>
      <c r="J5" s="83"/>
    </row>
    <row r="6" spans="1:10" s="74" customFormat="1" ht="14.25" x14ac:dyDescent="0.2">
      <c r="D6" s="203"/>
      <c r="E6" s="83"/>
      <c r="I6" s="203"/>
      <c r="J6" s="83"/>
    </row>
    <row r="7" spans="1:10" s="74" customFormat="1" ht="31.5" x14ac:dyDescent="0.2">
      <c r="B7" s="846" t="s">
        <v>2419</v>
      </c>
      <c r="D7" s="597"/>
      <c r="E7" s="83"/>
      <c r="G7" s="205"/>
      <c r="I7" s="597"/>
      <c r="J7" s="83"/>
    </row>
    <row r="8" spans="1:10" s="74" customFormat="1" ht="14.25" x14ac:dyDescent="0.2">
      <c r="B8" s="8"/>
      <c r="D8" s="153" t="str">
        <f>Inhalt!$C$7</f>
        <v>V. OncoBox: P1.1.1 (251203)</v>
      </c>
      <c r="E8" s="83"/>
      <c r="G8" s="8"/>
      <c r="I8" s="264"/>
      <c r="J8" s="83"/>
    </row>
    <row r="9" spans="1:10" s="74" customFormat="1" ht="15.75" customHeight="1" x14ac:dyDescent="0.2">
      <c r="D9" s="153" t="str">
        <f>Inhalt!$C$8</f>
        <v>V. Spezifikation: P1.1.1 (251203)</v>
      </c>
      <c r="I9" s="264"/>
    </row>
    <row r="10" spans="1:10" s="74" customFormat="1" ht="45.75" x14ac:dyDescent="0.25">
      <c r="B10" s="861" t="s">
        <v>2480</v>
      </c>
      <c r="D10" s="1060" t="s">
        <v>1724</v>
      </c>
      <c r="E10" s="17"/>
      <c r="F10" s="17"/>
      <c r="G10" s="17"/>
      <c r="I10" s="265"/>
    </row>
    <row r="11" spans="1:10" s="74" customFormat="1" ht="16.5" customHeight="1" x14ac:dyDescent="0.2">
      <c r="C11" s="91"/>
      <c r="D11" s="873"/>
      <c r="H11" s="91"/>
    </row>
    <row r="12" spans="1:10" s="74" customFormat="1" ht="14.25" x14ac:dyDescent="0.2">
      <c r="C12" s="91"/>
      <c r="H12" s="91"/>
    </row>
    <row r="13" spans="1:10" x14ac:dyDescent="0.2">
      <c r="A13" s="85"/>
      <c r="C13" s="9"/>
      <c r="D13" s="83"/>
      <c r="E13" s="942"/>
      <c r="H13" s="9"/>
      <c r="I13" s="83"/>
      <c r="J13" s="942"/>
    </row>
    <row r="14" spans="1:10" ht="32.25" customHeight="1" x14ac:dyDescent="0.2">
      <c r="A14" s="943"/>
      <c r="B14" s="944" t="s">
        <v>18</v>
      </c>
      <c r="C14" s="944" t="s">
        <v>32</v>
      </c>
      <c r="D14" s="944" t="s">
        <v>19</v>
      </c>
      <c r="E14" s="945" t="s">
        <v>227</v>
      </c>
      <c r="F14" s="946" t="s">
        <v>39</v>
      </c>
      <c r="G14" s="947" t="s">
        <v>18</v>
      </c>
      <c r="H14" s="944" t="s">
        <v>1254</v>
      </c>
      <c r="I14" s="944" t="s">
        <v>1250</v>
      </c>
      <c r="J14" s="945" t="s">
        <v>227</v>
      </c>
    </row>
    <row r="15" spans="1:10" s="83" customFormat="1" ht="22.5" x14ac:dyDescent="0.2">
      <c r="A15" s="948"/>
      <c r="B15" s="949" t="s">
        <v>3285</v>
      </c>
      <c r="C15" s="949" t="s">
        <v>311</v>
      </c>
      <c r="D15" s="949" t="s">
        <v>635</v>
      </c>
      <c r="E15" s="949"/>
      <c r="F15" s="950" t="s">
        <v>1306</v>
      </c>
      <c r="G15" s="951" t="s">
        <v>1252</v>
      </c>
      <c r="H15" s="949" t="s">
        <v>311</v>
      </c>
      <c r="I15" s="949" t="s">
        <v>1253</v>
      </c>
      <c r="J15" s="949"/>
    </row>
    <row r="16" spans="1:10" s="83" customFormat="1" ht="31.5" customHeight="1" x14ac:dyDescent="0.2">
      <c r="A16" s="948"/>
      <c r="B16" s="949" t="s">
        <v>3286</v>
      </c>
      <c r="C16" s="949" t="s">
        <v>632</v>
      </c>
      <c r="D16" s="949" t="s">
        <v>3129</v>
      </c>
      <c r="E16" s="949"/>
      <c r="F16" s="950" t="s">
        <v>634</v>
      </c>
      <c r="G16" s="951" t="s">
        <v>1307</v>
      </c>
      <c r="H16" s="949" t="s">
        <v>1308</v>
      </c>
      <c r="I16" s="949" t="s">
        <v>3481</v>
      </c>
      <c r="J16" s="949"/>
    </row>
    <row r="17" spans="1:10" s="83" customFormat="1" ht="22.5" x14ac:dyDescent="0.2">
      <c r="A17" s="948"/>
      <c r="B17" s="949" t="s">
        <v>3287</v>
      </c>
      <c r="C17" s="949" t="s">
        <v>632</v>
      </c>
      <c r="D17" s="949" t="s">
        <v>633</v>
      </c>
      <c r="E17" s="949"/>
      <c r="F17" s="950" t="s">
        <v>641</v>
      </c>
      <c r="G17" s="951" t="s">
        <v>1309</v>
      </c>
      <c r="H17" s="949" t="s">
        <v>1308</v>
      </c>
      <c r="I17" s="949" t="s">
        <v>1253</v>
      </c>
      <c r="J17" s="949"/>
    </row>
    <row r="18" spans="1:10" s="83" customFormat="1" ht="33.75" x14ac:dyDescent="0.2">
      <c r="A18" s="952"/>
      <c r="B18" s="949" t="s">
        <v>3288</v>
      </c>
      <c r="C18" s="949" t="s">
        <v>426</v>
      </c>
      <c r="D18" s="949" t="s">
        <v>3294</v>
      </c>
      <c r="E18" s="949"/>
      <c r="F18" s="950" t="s">
        <v>37</v>
      </c>
      <c r="G18" s="951" t="s">
        <v>1310</v>
      </c>
      <c r="H18" s="949" t="s">
        <v>1311</v>
      </c>
      <c r="I18" s="949" t="s">
        <v>1312</v>
      </c>
      <c r="J18" s="949"/>
    </row>
    <row r="19" spans="1:10" s="83" customFormat="1" ht="22.5" x14ac:dyDescent="0.2">
      <c r="A19" s="952"/>
      <c r="B19" s="949" t="s">
        <v>71</v>
      </c>
      <c r="C19" s="949" t="s">
        <v>75</v>
      </c>
      <c r="D19" s="949" t="s">
        <v>29</v>
      </c>
      <c r="E19" s="949"/>
      <c r="F19" s="950" t="s">
        <v>1313</v>
      </c>
      <c r="G19" s="951" t="s">
        <v>1314</v>
      </c>
      <c r="H19" s="949" t="s">
        <v>75</v>
      </c>
      <c r="I19" s="949" t="s">
        <v>1315</v>
      </c>
      <c r="J19" s="949"/>
    </row>
    <row r="20" spans="1:10" s="83" customFormat="1" ht="22.5" x14ac:dyDescent="0.2">
      <c r="A20" s="952"/>
      <c r="B20" s="949" t="s">
        <v>72</v>
      </c>
      <c r="C20" s="949" t="s">
        <v>76</v>
      </c>
      <c r="D20" s="949" t="s">
        <v>29</v>
      </c>
      <c r="E20" s="949"/>
      <c r="F20" s="950" t="s">
        <v>1316</v>
      </c>
      <c r="G20" s="951" t="s">
        <v>1317</v>
      </c>
      <c r="H20" s="949" t="s">
        <v>1318</v>
      </c>
      <c r="I20" s="949" t="s">
        <v>1315</v>
      </c>
      <c r="J20" s="949"/>
    </row>
    <row r="21" spans="1:10" s="83" customFormat="1" ht="22.5" x14ac:dyDescent="0.2">
      <c r="A21" s="952"/>
      <c r="B21" s="949" t="s">
        <v>73</v>
      </c>
      <c r="C21" s="949" t="s">
        <v>77</v>
      </c>
      <c r="D21" s="949" t="s">
        <v>29</v>
      </c>
      <c r="E21" s="949"/>
      <c r="F21" s="950" t="s">
        <v>1319</v>
      </c>
      <c r="G21" s="951" t="s">
        <v>1320</v>
      </c>
      <c r="H21" s="949" t="s">
        <v>1321</v>
      </c>
      <c r="I21" s="949" t="s">
        <v>1315</v>
      </c>
      <c r="J21" s="949"/>
    </row>
    <row r="22" spans="1:10" s="83" customFormat="1" ht="25.5" customHeight="1" x14ac:dyDescent="0.2">
      <c r="A22" s="952"/>
      <c r="B22" s="954" t="s">
        <v>74</v>
      </c>
      <c r="C22" s="949" t="s">
        <v>3566</v>
      </c>
      <c r="D22" s="949" t="s">
        <v>29</v>
      </c>
      <c r="E22" s="949"/>
      <c r="F22" s="950" t="s">
        <v>1322</v>
      </c>
      <c r="G22" s="951" t="s">
        <v>1323</v>
      </c>
      <c r="H22" s="949" t="s">
        <v>3552</v>
      </c>
      <c r="I22" s="949" t="s">
        <v>1315</v>
      </c>
      <c r="J22" s="949"/>
    </row>
    <row r="23" spans="1:10" s="83" customFormat="1" ht="37.5" customHeight="1" x14ac:dyDescent="0.2">
      <c r="A23" s="953"/>
      <c r="B23" s="949" t="s">
        <v>208</v>
      </c>
      <c r="C23" s="949" t="s">
        <v>662</v>
      </c>
      <c r="D23" s="949" t="s">
        <v>3295</v>
      </c>
      <c r="E23" s="949"/>
      <c r="F23" s="950" t="s">
        <v>1324</v>
      </c>
      <c r="G23" s="951" t="s">
        <v>2469</v>
      </c>
      <c r="H23" s="949" t="s">
        <v>1325</v>
      </c>
      <c r="I23" s="949" t="s">
        <v>1326</v>
      </c>
      <c r="J23" s="949"/>
    </row>
    <row r="24" spans="1:10" s="83" customFormat="1" ht="40.5" customHeight="1" x14ac:dyDescent="0.2">
      <c r="A24" s="953"/>
      <c r="B24" s="949" t="s">
        <v>3289</v>
      </c>
      <c r="C24" s="949" t="s">
        <v>214</v>
      </c>
      <c r="D24" s="949" t="s">
        <v>3296</v>
      </c>
      <c r="E24" s="949"/>
      <c r="F24" s="950" t="s">
        <v>1327</v>
      </c>
      <c r="G24" s="951" t="s">
        <v>1328</v>
      </c>
      <c r="H24" s="949" t="s">
        <v>1329</v>
      </c>
      <c r="I24" s="949" t="s">
        <v>1330</v>
      </c>
      <c r="J24" s="949"/>
    </row>
    <row r="25" spans="1:10" s="83" customFormat="1" ht="51.75" customHeight="1" x14ac:dyDescent="0.2">
      <c r="A25" s="952"/>
      <c r="B25" s="949" t="s">
        <v>3290</v>
      </c>
      <c r="C25" s="949" t="s">
        <v>81</v>
      </c>
      <c r="D25" s="949" t="s">
        <v>711</v>
      </c>
      <c r="E25" s="949"/>
      <c r="F25" s="950" t="s">
        <v>1331</v>
      </c>
      <c r="G25" s="951" t="s">
        <v>1332</v>
      </c>
      <c r="H25" s="949" t="s">
        <v>1333</v>
      </c>
      <c r="I25" s="949" t="s">
        <v>1334</v>
      </c>
      <c r="J25" s="949"/>
    </row>
    <row r="26" spans="1:10" s="83" customFormat="1" ht="39.75" customHeight="1" x14ac:dyDescent="0.2">
      <c r="A26" s="952"/>
      <c r="B26" s="949" t="s">
        <v>3297</v>
      </c>
      <c r="C26" s="949" t="s">
        <v>82</v>
      </c>
      <c r="D26" s="949" t="s">
        <v>3300</v>
      </c>
      <c r="E26" s="949"/>
      <c r="F26" s="950" t="s">
        <v>1335</v>
      </c>
      <c r="G26" s="951" t="s">
        <v>1336</v>
      </c>
      <c r="H26" s="949" t="s">
        <v>82</v>
      </c>
      <c r="I26" s="949" t="s">
        <v>1337</v>
      </c>
      <c r="J26" s="949"/>
    </row>
    <row r="27" spans="1:10" s="83" customFormat="1" ht="50.25" customHeight="1" x14ac:dyDescent="0.2">
      <c r="A27" s="952"/>
      <c r="B27" s="949" t="s">
        <v>3292</v>
      </c>
      <c r="C27" s="949" t="s">
        <v>83</v>
      </c>
      <c r="D27" s="949" t="s">
        <v>712</v>
      </c>
      <c r="E27" s="949"/>
      <c r="F27" s="950" t="s">
        <v>1338</v>
      </c>
      <c r="G27" s="951" t="s">
        <v>1339</v>
      </c>
      <c r="H27" s="949" t="s">
        <v>1340</v>
      </c>
      <c r="I27" s="949" t="s">
        <v>1341</v>
      </c>
      <c r="J27" s="949"/>
    </row>
    <row r="28" spans="1:10" s="83" customFormat="1" ht="27.75" customHeight="1" x14ac:dyDescent="0.2">
      <c r="A28" s="952"/>
      <c r="B28" s="949" t="s">
        <v>3291</v>
      </c>
      <c r="C28" s="949" t="s">
        <v>84</v>
      </c>
      <c r="D28" s="949" t="s">
        <v>3298</v>
      </c>
      <c r="E28" s="949"/>
      <c r="F28" s="950" t="s">
        <v>1342</v>
      </c>
      <c r="G28" s="951" t="s">
        <v>1343</v>
      </c>
      <c r="H28" s="949" t="s">
        <v>84</v>
      </c>
      <c r="I28" s="949" t="s">
        <v>1344</v>
      </c>
      <c r="J28" s="949"/>
    </row>
    <row r="29" spans="1:10" s="83" customFormat="1" ht="39.75" customHeight="1" x14ac:dyDescent="0.2">
      <c r="A29" s="952"/>
      <c r="B29" s="949" t="s">
        <v>1101</v>
      </c>
      <c r="C29" s="949" t="s">
        <v>1099</v>
      </c>
      <c r="D29" s="949" t="s">
        <v>2825</v>
      </c>
      <c r="E29" s="949"/>
      <c r="F29" s="950" t="s">
        <v>1345</v>
      </c>
      <c r="G29" s="951" t="s">
        <v>1346</v>
      </c>
      <c r="H29" s="949" t="s">
        <v>1347</v>
      </c>
      <c r="I29" s="949" t="s">
        <v>1348</v>
      </c>
      <c r="J29" s="949"/>
    </row>
    <row r="30" spans="1:10" s="83" customFormat="1" ht="166.5" customHeight="1" x14ac:dyDescent="0.2">
      <c r="A30" s="952"/>
      <c r="B30" s="949" t="s">
        <v>1109</v>
      </c>
      <c r="C30" s="949" t="s">
        <v>1100</v>
      </c>
      <c r="D30" s="949" t="s">
        <v>3299</v>
      </c>
      <c r="E30" s="949"/>
      <c r="F30" s="950" t="s">
        <v>1349</v>
      </c>
      <c r="G30" s="951" t="s">
        <v>1350</v>
      </c>
      <c r="H30" s="949" t="s">
        <v>1351</v>
      </c>
      <c r="I30" s="949" t="s">
        <v>2826</v>
      </c>
      <c r="J30" s="949"/>
    </row>
    <row r="31" spans="1:10" s="83" customFormat="1" ht="301.5" customHeight="1" x14ac:dyDescent="0.2">
      <c r="A31" s="952"/>
      <c r="B31" s="949" t="s">
        <v>209</v>
      </c>
      <c r="C31" s="954" t="s">
        <v>2144</v>
      </c>
      <c r="D31" s="949" t="s">
        <v>3304</v>
      </c>
      <c r="E31" s="949" t="s">
        <v>2720</v>
      </c>
      <c r="F31" s="950" t="s">
        <v>1352</v>
      </c>
      <c r="G31" s="951" t="s">
        <v>1353</v>
      </c>
      <c r="H31" s="949" t="s">
        <v>2459</v>
      </c>
      <c r="I31" s="949" t="s">
        <v>2453</v>
      </c>
      <c r="J31" s="949"/>
    </row>
    <row r="32" spans="1:10" s="83" customFormat="1" ht="33.75" x14ac:dyDescent="0.2">
      <c r="A32" s="952"/>
      <c r="B32" s="949" t="s">
        <v>219</v>
      </c>
      <c r="C32" s="949" t="s">
        <v>215</v>
      </c>
      <c r="D32" s="949" t="s">
        <v>713</v>
      </c>
      <c r="E32" s="949"/>
      <c r="F32" s="950" t="s">
        <v>1354</v>
      </c>
      <c r="G32" s="951" t="s">
        <v>1355</v>
      </c>
      <c r="H32" s="949" t="s">
        <v>1356</v>
      </c>
      <c r="I32" s="949" t="s">
        <v>1357</v>
      </c>
      <c r="J32" s="949"/>
    </row>
    <row r="33" spans="1:10" s="83" customFormat="1" ht="47.25" customHeight="1" x14ac:dyDescent="0.2">
      <c r="A33" s="952"/>
      <c r="B33" s="949" t="s">
        <v>210</v>
      </c>
      <c r="C33" s="949" t="s">
        <v>637</v>
      </c>
      <c r="D33" s="949" t="s">
        <v>28</v>
      </c>
      <c r="E33" s="949"/>
      <c r="F33" s="950" t="s">
        <v>1358</v>
      </c>
      <c r="G33" s="951" t="s">
        <v>1359</v>
      </c>
      <c r="H33" s="949" t="s">
        <v>1360</v>
      </c>
      <c r="I33" s="949" t="s">
        <v>1361</v>
      </c>
      <c r="J33" s="949"/>
    </row>
    <row r="34" spans="1:10" s="83" customFormat="1" ht="45" x14ac:dyDescent="0.2">
      <c r="A34" s="952"/>
      <c r="B34" s="949" t="s">
        <v>211</v>
      </c>
      <c r="C34" s="949" t="s">
        <v>301</v>
      </c>
      <c r="D34" s="949" t="s">
        <v>374</v>
      </c>
      <c r="E34" s="949"/>
      <c r="F34" s="950" t="s">
        <v>1362</v>
      </c>
      <c r="G34" s="951" t="s">
        <v>1363</v>
      </c>
      <c r="H34" s="949" t="s">
        <v>1366</v>
      </c>
      <c r="I34" s="949" t="s">
        <v>1361</v>
      </c>
      <c r="J34" s="949"/>
    </row>
    <row r="35" spans="1:10" s="83" customFormat="1" ht="125.25" customHeight="1" x14ac:dyDescent="0.2">
      <c r="A35" s="952"/>
      <c r="B35" s="949" t="s">
        <v>212</v>
      </c>
      <c r="C35" s="949" t="s">
        <v>216</v>
      </c>
      <c r="D35" s="949" t="s">
        <v>250</v>
      </c>
      <c r="E35" s="949"/>
      <c r="F35" s="950" t="s">
        <v>1364</v>
      </c>
      <c r="G35" s="951" t="s">
        <v>1365</v>
      </c>
      <c r="H35" s="949" t="s">
        <v>1368</v>
      </c>
      <c r="I35" s="949" t="s">
        <v>1367</v>
      </c>
      <c r="J35" s="949"/>
    </row>
    <row r="36" spans="1:10" s="83" customFormat="1" ht="51" customHeight="1" x14ac:dyDescent="0.2">
      <c r="A36" s="952"/>
      <c r="B36" s="949" t="s">
        <v>213</v>
      </c>
      <c r="C36" s="949" t="s">
        <v>429</v>
      </c>
      <c r="D36" s="949" t="s">
        <v>666</v>
      </c>
      <c r="E36" s="949"/>
      <c r="F36" s="950" t="s">
        <v>1369</v>
      </c>
      <c r="G36" s="951" t="s">
        <v>1370</v>
      </c>
      <c r="H36" s="949" t="s">
        <v>1371</v>
      </c>
      <c r="I36" s="949" t="s">
        <v>1372</v>
      </c>
      <c r="J36" s="949"/>
    </row>
    <row r="37" spans="1:10" s="83" customFormat="1" ht="78.75" x14ac:dyDescent="0.2">
      <c r="A37" s="952"/>
      <c r="B37" s="949" t="s">
        <v>377</v>
      </c>
      <c r="C37" s="949" t="s">
        <v>1095</v>
      </c>
      <c r="D37" s="949" t="s">
        <v>3130</v>
      </c>
      <c r="E37" s="949"/>
      <c r="F37" s="950" t="s">
        <v>1373</v>
      </c>
      <c r="G37" s="951" t="s">
        <v>1374</v>
      </c>
      <c r="H37" s="949" t="s">
        <v>1375</v>
      </c>
      <c r="I37" s="949" t="s">
        <v>3482</v>
      </c>
      <c r="J37" s="949"/>
    </row>
    <row r="38" spans="1:10" s="83" customFormat="1" ht="303.75" x14ac:dyDescent="0.2">
      <c r="A38" s="952"/>
      <c r="B38" s="954" t="s">
        <v>1096</v>
      </c>
      <c r="C38" s="949" t="s">
        <v>86</v>
      </c>
      <c r="D38" s="949" t="s">
        <v>3301</v>
      </c>
      <c r="E38" s="949" t="s">
        <v>251</v>
      </c>
      <c r="F38" s="950" t="s">
        <v>1376</v>
      </c>
      <c r="G38" s="715" t="s">
        <v>1377</v>
      </c>
      <c r="H38" s="949" t="s">
        <v>86</v>
      </c>
      <c r="I38" s="949" t="s">
        <v>1378</v>
      </c>
      <c r="J38" s="949" t="s">
        <v>251</v>
      </c>
    </row>
    <row r="39" spans="1:10" s="83" customFormat="1" ht="30.75" customHeight="1" x14ac:dyDescent="0.2">
      <c r="A39" s="952"/>
      <c r="B39" s="949" t="s">
        <v>183</v>
      </c>
      <c r="C39" s="949" t="s">
        <v>87</v>
      </c>
      <c r="D39" s="949" t="s">
        <v>226</v>
      </c>
      <c r="E39" s="148"/>
      <c r="F39" s="950" t="s">
        <v>1379</v>
      </c>
      <c r="G39" s="951" t="s">
        <v>1380</v>
      </c>
      <c r="H39" s="949" t="s">
        <v>87</v>
      </c>
      <c r="I39" s="949" t="s">
        <v>1381</v>
      </c>
      <c r="J39" s="148"/>
    </row>
    <row r="40" spans="1:10" s="83" customFormat="1" ht="27" customHeight="1" x14ac:dyDescent="0.2">
      <c r="A40" s="952"/>
      <c r="B40" s="949" t="s">
        <v>79</v>
      </c>
      <c r="C40" s="949" t="s">
        <v>88</v>
      </c>
      <c r="D40" s="949" t="s">
        <v>664</v>
      </c>
      <c r="E40" s="949" t="s">
        <v>230</v>
      </c>
      <c r="F40" s="950" t="s">
        <v>1382</v>
      </c>
      <c r="G40" s="951" t="s">
        <v>1383</v>
      </c>
      <c r="H40" s="949" t="s">
        <v>1384</v>
      </c>
      <c r="I40" s="41" t="s">
        <v>1385</v>
      </c>
      <c r="J40" s="949"/>
    </row>
    <row r="41" spans="1:10" s="83" customFormat="1" ht="71.25" customHeight="1" x14ac:dyDescent="0.2">
      <c r="A41" s="952"/>
      <c r="B41" s="949" t="s">
        <v>80</v>
      </c>
      <c r="C41" s="949" t="s">
        <v>379</v>
      </c>
      <c r="D41" s="949" t="s">
        <v>3302</v>
      </c>
      <c r="E41" s="949"/>
      <c r="F41" s="950" t="s">
        <v>1387</v>
      </c>
      <c r="G41" s="951" t="s">
        <v>1386</v>
      </c>
      <c r="H41" s="949" t="s">
        <v>1388</v>
      </c>
      <c r="I41" s="949" t="s">
        <v>3484</v>
      </c>
      <c r="J41" s="949"/>
    </row>
    <row r="42" spans="1:10" s="83" customFormat="1" ht="48" customHeight="1" x14ac:dyDescent="0.2">
      <c r="A42" s="952"/>
      <c r="B42" s="949" t="s">
        <v>228</v>
      </c>
      <c r="C42" s="949" t="s">
        <v>220</v>
      </c>
      <c r="D42" s="949" t="s">
        <v>224</v>
      </c>
      <c r="E42" s="949" t="s">
        <v>229</v>
      </c>
      <c r="F42" s="950" t="s">
        <v>1389</v>
      </c>
      <c r="G42" s="951" t="s">
        <v>1390</v>
      </c>
      <c r="H42" s="949" t="s">
        <v>1391</v>
      </c>
      <c r="I42" s="949" t="s">
        <v>1392</v>
      </c>
      <c r="J42" s="949" t="s">
        <v>1399</v>
      </c>
    </row>
    <row r="43" spans="1:10" s="83" customFormat="1" ht="51.75" customHeight="1" x14ac:dyDescent="0.2">
      <c r="A43" s="952"/>
      <c r="B43" s="949" t="s">
        <v>190</v>
      </c>
      <c r="C43" s="949" t="s">
        <v>90</v>
      </c>
      <c r="D43" s="949" t="s">
        <v>13</v>
      </c>
      <c r="E43" s="949"/>
      <c r="F43" s="950" t="s">
        <v>1393</v>
      </c>
      <c r="G43" s="951" t="s">
        <v>1394</v>
      </c>
      <c r="H43" s="949" t="s">
        <v>1395</v>
      </c>
      <c r="I43" s="949" t="s">
        <v>1396</v>
      </c>
      <c r="J43" s="949"/>
    </row>
    <row r="44" spans="1:10" s="83" customFormat="1" ht="59.25" customHeight="1" x14ac:dyDescent="0.2">
      <c r="A44" s="952"/>
      <c r="B44" s="949" t="s">
        <v>92</v>
      </c>
      <c r="C44" s="949" t="s">
        <v>91</v>
      </c>
      <c r="D44" s="949" t="s">
        <v>3131</v>
      </c>
      <c r="E44" s="949" t="s">
        <v>12</v>
      </c>
      <c r="F44" s="950" t="s">
        <v>1397</v>
      </c>
      <c r="G44" s="951" t="s">
        <v>1400</v>
      </c>
      <c r="H44" s="949" t="s">
        <v>1398</v>
      </c>
      <c r="I44" s="949" t="s">
        <v>3483</v>
      </c>
      <c r="J44" s="949" t="s">
        <v>1401</v>
      </c>
    </row>
    <row r="45" spans="1:10" s="83" customFormat="1" ht="121.5" customHeight="1" x14ac:dyDescent="0.2">
      <c r="A45" s="952"/>
      <c r="B45" s="949" t="s">
        <v>244</v>
      </c>
      <c r="C45" s="949" t="s">
        <v>714</v>
      </c>
      <c r="D45" s="949" t="s">
        <v>3704</v>
      </c>
      <c r="E45" s="954" t="s">
        <v>3662</v>
      </c>
      <c r="F45" s="950" t="s">
        <v>1402</v>
      </c>
      <c r="G45" s="951" t="s">
        <v>1404</v>
      </c>
      <c r="H45" s="949" t="s">
        <v>1403</v>
      </c>
      <c r="I45" s="1133" t="s">
        <v>3655</v>
      </c>
      <c r="J45" s="949" t="s">
        <v>2587</v>
      </c>
    </row>
    <row r="46" spans="1:10" s="83" customFormat="1" ht="129.75" customHeight="1" x14ac:dyDescent="0.2">
      <c r="A46" s="952"/>
      <c r="B46" s="949" t="s">
        <v>234</v>
      </c>
      <c r="C46" s="954" t="s">
        <v>3634</v>
      </c>
      <c r="D46" s="949" t="s">
        <v>3706</v>
      </c>
      <c r="E46" s="954" t="s">
        <v>3663</v>
      </c>
      <c r="F46" s="950" t="s">
        <v>1405</v>
      </c>
      <c r="G46" s="951" t="s">
        <v>1406</v>
      </c>
      <c r="H46" s="949" t="s">
        <v>1407</v>
      </c>
      <c r="I46" s="1133" t="s">
        <v>3656</v>
      </c>
      <c r="J46" s="954" t="s">
        <v>2584</v>
      </c>
    </row>
    <row r="47" spans="1:10" s="83" customFormat="1" ht="166.5" customHeight="1" x14ac:dyDescent="0.2">
      <c r="A47" s="952"/>
      <c r="B47" s="949" t="s">
        <v>235</v>
      </c>
      <c r="C47" s="954" t="s">
        <v>2580</v>
      </c>
      <c r="D47" s="949" t="s">
        <v>3705</v>
      </c>
      <c r="E47" s="954" t="s">
        <v>3664</v>
      </c>
      <c r="F47" s="950" t="s">
        <v>1408</v>
      </c>
      <c r="G47" s="951" t="s">
        <v>1409</v>
      </c>
      <c r="H47" s="954" t="s">
        <v>2580</v>
      </c>
      <c r="I47" s="1133" t="s">
        <v>3657</v>
      </c>
      <c r="J47" s="954" t="s">
        <v>2585</v>
      </c>
    </row>
    <row r="48" spans="1:10" s="83" customFormat="1" ht="78.75" x14ac:dyDescent="0.2">
      <c r="A48" s="953"/>
      <c r="B48" s="949" t="s">
        <v>111</v>
      </c>
      <c r="C48" s="949" t="s">
        <v>221</v>
      </c>
      <c r="D48" s="949" t="s">
        <v>3305</v>
      </c>
      <c r="E48" s="954" t="s">
        <v>2579</v>
      </c>
      <c r="F48" s="950" t="s">
        <v>1410</v>
      </c>
      <c r="G48" s="951" t="s">
        <v>1413</v>
      </c>
      <c r="H48" s="949" t="s">
        <v>1411</v>
      </c>
      <c r="I48" s="1092" t="s">
        <v>3485</v>
      </c>
      <c r="J48" s="954" t="s">
        <v>2586</v>
      </c>
    </row>
    <row r="49" spans="1:10" s="83" customFormat="1" ht="115.5" customHeight="1" x14ac:dyDescent="0.2">
      <c r="A49" s="953"/>
      <c r="B49" s="949" t="s">
        <v>222</v>
      </c>
      <c r="C49" s="949" t="s">
        <v>112</v>
      </c>
      <c r="D49" s="949" t="s">
        <v>3132</v>
      </c>
      <c r="E49" s="955"/>
      <c r="F49" s="950" t="s">
        <v>1412</v>
      </c>
      <c r="G49" s="951" t="s">
        <v>1414</v>
      </c>
      <c r="H49" s="949" t="s">
        <v>1415</v>
      </c>
      <c r="I49" s="949" t="s">
        <v>3486</v>
      </c>
      <c r="J49" s="955"/>
    </row>
    <row r="50" spans="1:10" s="83" customFormat="1" ht="33.75" x14ac:dyDescent="0.2">
      <c r="A50" s="953"/>
      <c r="B50" s="949" t="s">
        <v>276</v>
      </c>
      <c r="C50" s="949" t="s">
        <v>278</v>
      </c>
      <c r="D50" s="949" t="s">
        <v>431</v>
      </c>
      <c r="E50" s="955"/>
      <c r="F50" s="950" t="s">
        <v>1416</v>
      </c>
      <c r="G50" s="951" t="s">
        <v>1417</v>
      </c>
      <c r="H50" s="949" t="s">
        <v>1418</v>
      </c>
      <c r="I50" s="949" t="s">
        <v>1419</v>
      </c>
      <c r="J50" s="955"/>
    </row>
    <row r="51" spans="1:10" s="83" customFormat="1" ht="45" x14ac:dyDescent="0.2">
      <c r="A51" s="953"/>
      <c r="B51" s="949" t="s">
        <v>277</v>
      </c>
      <c r="C51" s="949" t="s">
        <v>279</v>
      </c>
      <c r="D51" s="949" t="s">
        <v>663</v>
      </c>
      <c r="E51" s="949"/>
      <c r="F51" s="950" t="s">
        <v>1420</v>
      </c>
      <c r="G51" s="951" t="s">
        <v>1421</v>
      </c>
      <c r="H51" s="949" t="s">
        <v>1422</v>
      </c>
      <c r="I51" s="949" t="s">
        <v>1423</v>
      </c>
      <c r="J51" s="949"/>
    </row>
    <row r="52" spans="1:10" s="83" customFormat="1" ht="33.75" x14ac:dyDescent="0.2">
      <c r="A52" s="953"/>
      <c r="B52" s="949" t="s">
        <v>432</v>
      </c>
      <c r="C52" s="949" t="s">
        <v>433</v>
      </c>
      <c r="D52" s="949" t="s">
        <v>434</v>
      </c>
      <c r="E52" s="949"/>
      <c r="F52" s="950" t="s">
        <v>1424</v>
      </c>
      <c r="G52" s="951" t="s">
        <v>1425</v>
      </c>
      <c r="H52" s="949" t="s">
        <v>1426</v>
      </c>
      <c r="I52" s="949" t="s">
        <v>1427</v>
      </c>
      <c r="J52" s="949"/>
    </row>
    <row r="53" spans="1:10" s="83" customFormat="1" ht="67.5" x14ac:dyDescent="0.2">
      <c r="A53" s="953"/>
      <c r="B53" s="949" t="s">
        <v>116</v>
      </c>
      <c r="C53" s="949" t="s">
        <v>93</v>
      </c>
      <c r="D53" s="949" t="s">
        <v>29</v>
      </c>
      <c r="E53" s="949"/>
      <c r="F53" s="950" t="s">
        <v>1428</v>
      </c>
      <c r="G53" s="951" t="s">
        <v>1429</v>
      </c>
      <c r="H53" s="949" t="s">
        <v>1430</v>
      </c>
      <c r="I53" s="949" t="s">
        <v>1315</v>
      </c>
      <c r="J53" s="949"/>
    </row>
    <row r="54" spans="1:10" s="83" customFormat="1" ht="148.5" customHeight="1" x14ac:dyDescent="0.2">
      <c r="A54" s="953"/>
      <c r="B54" s="949" t="s">
        <v>275</v>
      </c>
      <c r="C54" s="949" t="s">
        <v>115</v>
      </c>
      <c r="D54" s="949" t="s">
        <v>3306</v>
      </c>
      <c r="E54" s="949"/>
      <c r="F54" s="950" t="s">
        <v>1431</v>
      </c>
      <c r="G54" s="951" t="s">
        <v>1435</v>
      </c>
      <c r="H54" s="949" t="s">
        <v>1432</v>
      </c>
      <c r="I54" s="949" t="s">
        <v>1433</v>
      </c>
      <c r="J54" s="949"/>
    </row>
    <row r="55" spans="1:10" s="83" customFormat="1" ht="37.5" customHeight="1" x14ac:dyDescent="0.2">
      <c r="A55" s="952"/>
      <c r="B55" s="949" t="s">
        <v>94</v>
      </c>
      <c r="C55" s="949" t="s">
        <v>95</v>
      </c>
      <c r="D55" s="949" t="s">
        <v>380</v>
      </c>
      <c r="E55" s="949"/>
      <c r="F55" s="950" t="s">
        <v>1434</v>
      </c>
      <c r="G55" s="951" t="s">
        <v>1436</v>
      </c>
      <c r="H55" s="949" t="s">
        <v>1437</v>
      </c>
      <c r="I55" s="949" t="s">
        <v>1438</v>
      </c>
      <c r="J55" s="949"/>
    </row>
    <row r="56" spans="1:10" s="83" customFormat="1" ht="319.5" customHeight="1" x14ac:dyDescent="0.2">
      <c r="A56" s="952"/>
      <c r="B56" s="949" t="s">
        <v>2961</v>
      </c>
      <c r="C56" s="949" t="s">
        <v>2146</v>
      </c>
      <c r="D56" s="949" t="s">
        <v>3133</v>
      </c>
      <c r="E56" s="949" t="s">
        <v>2721</v>
      </c>
      <c r="F56" s="950" t="s">
        <v>1439</v>
      </c>
      <c r="G56" s="951" t="s">
        <v>1440</v>
      </c>
      <c r="H56" s="949" t="s">
        <v>1449</v>
      </c>
      <c r="I56" s="949" t="s">
        <v>3487</v>
      </c>
      <c r="J56" s="949" t="s">
        <v>2718</v>
      </c>
    </row>
    <row r="57" spans="1:10" s="83" customFormat="1" ht="160.5" customHeight="1" x14ac:dyDescent="0.2">
      <c r="A57" s="952"/>
      <c r="B57" s="949" t="s">
        <v>2512</v>
      </c>
      <c r="C57" s="954" t="s">
        <v>3327</v>
      </c>
      <c r="D57" s="954" t="s">
        <v>3307</v>
      </c>
      <c r="E57" s="954" t="s">
        <v>232</v>
      </c>
      <c r="F57" s="956" t="s">
        <v>1441</v>
      </c>
      <c r="G57" s="715" t="s">
        <v>1442</v>
      </c>
      <c r="H57" s="954" t="s">
        <v>1443</v>
      </c>
      <c r="I57" s="954" t="s">
        <v>1444</v>
      </c>
      <c r="J57" s="954"/>
    </row>
    <row r="58" spans="1:10" s="83" customFormat="1" ht="33.75" x14ac:dyDescent="0.2">
      <c r="A58" s="952"/>
      <c r="B58" s="949" t="s">
        <v>97</v>
      </c>
      <c r="C58" s="949" t="s">
        <v>98</v>
      </c>
      <c r="D58" s="949" t="s">
        <v>425</v>
      </c>
      <c r="E58" s="949"/>
      <c r="F58" s="950" t="s">
        <v>1445</v>
      </c>
      <c r="G58" s="951" t="s">
        <v>1446</v>
      </c>
      <c r="H58" s="949" t="s">
        <v>1447</v>
      </c>
      <c r="I58" s="949" t="s">
        <v>1448</v>
      </c>
      <c r="J58" s="949"/>
    </row>
    <row r="59" spans="1:10" s="83" customFormat="1" ht="156.75" customHeight="1" x14ac:dyDescent="0.2">
      <c r="A59" s="952"/>
      <c r="B59" s="949" t="s">
        <v>99</v>
      </c>
      <c r="C59" s="949" t="s">
        <v>249</v>
      </c>
      <c r="D59" s="954" t="s">
        <v>2145</v>
      </c>
      <c r="E59" s="954" t="s">
        <v>2719</v>
      </c>
      <c r="F59" s="950" t="s">
        <v>1451</v>
      </c>
      <c r="G59" s="951" t="s">
        <v>1450</v>
      </c>
      <c r="H59" s="949" t="s">
        <v>1452</v>
      </c>
      <c r="I59" s="949" t="s">
        <v>2470</v>
      </c>
      <c r="J59" s="949" t="s">
        <v>2718</v>
      </c>
    </row>
    <row r="60" spans="1:10" s="83" customFormat="1" ht="44.25" customHeight="1" x14ac:dyDescent="0.2">
      <c r="A60" s="952"/>
      <c r="B60" s="949" t="s">
        <v>101</v>
      </c>
      <c r="C60" s="949" t="s">
        <v>102</v>
      </c>
      <c r="D60" s="949" t="s">
        <v>225</v>
      </c>
      <c r="E60" s="949"/>
      <c r="F60" s="950" t="s">
        <v>1453</v>
      </c>
      <c r="G60" s="951" t="s">
        <v>1454</v>
      </c>
      <c r="H60" s="949" t="s">
        <v>1455</v>
      </c>
      <c r="I60" s="949" t="s">
        <v>1456</v>
      </c>
      <c r="J60" s="949"/>
    </row>
    <row r="61" spans="1:10" s="83" customFormat="1" ht="22.5" x14ac:dyDescent="0.2">
      <c r="A61" s="953"/>
      <c r="B61" s="954" t="s">
        <v>381</v>
      </c>
      <c r="C61" s="949" t="s">
        <v>985</v>
      </c>
      <c r="D61" s="957" t="s">
        <v>252</v>
      </c>
      <c r="E61" s="949"/>
      <c r="F61" s="950" t="s">
        <v>1457</v>
      </c>
      <c r="G61" s="715" t="s">
        <v>1458</v>
      </c>
      <c r="H61" s="949" t="s">
        <v>1459</v>
      </c>
      <c r="I61" s="957" t="s">
        <v>1460</v>
      </c>
      <c r="J61" s="949"/>
    </row>
    <row r="62" spans="1:10" s="83" customFormat="1" ht="24" customHeight="1" x14ac:dyDescent="0.2">
      <c r="A62" s="953"/>
      <c r="B62" s="954" t="s">
        <v>353</v>
      </c>
      <c r="C62" s="949" t="s">
        <v>985</v>
      </c>
      <c r="D62" s="957" t="s">
        <v>252</v>
      </c>
      <c r="E62" s="949"/>
      <c r="F62" s="950" t="s">
        <v>1461</v>
      </c>
      <c r="G62" s="715" t="s">
        <v>1462</v>
      </c>
      <c r="H62" s="949" t="s">
        <v>1463</v>
      </c>
      <c r="I62" s="957" t="s">
        <v>1460</v>
      </c>
      <c r="J62" s="949"/>
    </row>
    <row r="63" spans="1:10" s="83" customFormat="1" ht="45" x14ac:dyDescent="0.2">
      <c r="A63" s="952"/>
      <c r="B63" s="949" t="s">
        <v>386</v>
      </c>
      <c r="C63" s="949" t="s">
        <v>191</v>
      </c>
      <c r="D63" s="949" t="s">
        <v>29</v>
      </c>
      <c r="E63" s="949"/>
      <c r="F63" s="950" t="s">
        <v>1464</v>
      </c>
      <c r="G63" s="951" t="s">
        <v>1465</v>
      </c>
      <c r="H63" s="949" t="s">
        <v>1466</v>
      </c>
      <c r="I63" s="949" t="s">
        <v>1315</v>
      </c>
      <c r="J63" s="949"/>
    </row>
    <row r="64" spans="1:10" s="83" customFormat="1" ht="56.25" x14ac:dyDescent="0.2">
      <c r="A64" s="952"/>
      <c r="B64" s="949" t="s">
        <v>382</v>
      </c>
      <c r="C64" s="949" t="s">
        <v>206</v>
      </c>
      <c r="D64" s="949" t="s">
        <v>253</v>
      </c>
      <c r="E64" s="949"/>
      <c r="F64" s="950" t="s">
        <v>1467</v>
      </c>
      <c r="G64" s="951" t="s">
        <v>1468</v>
      </c>
      <c r="H64" s="949" t="s">
        <v>1469</v>
      </c>
      <c r="I64" s="949" t="s">
        <v>1470</v>
      </c>
      <c r="J64" s="949"/>
    </row>
    <row r="65" spans="1:10" s="83" customFormat="1" ht="61.9" customHeight="1" x14ac:dyDescent="0.2">
      <c r="A65" s="952"/>
      <c r="B65" s="949" t="s">
        <v>383</v>
      </c>
      <c r="C65" s="949" t="s">
        <v>103</v>
      </c>
      <c r="D65" s="949" t="s">
        <v>953</v>
      </c>
      <c r="E65" s="949"/>
      <c r="F65" s="950" t="s">
        <v>1471</v>
      </c>
      <c r="G65" s="951" t="s">
        <v>1472</v>
      </c>
      <c r="H65" s="949" t="s">
        <v>1473</v>
      </c>
      <c r="I65" s="949" t="s">
        <v>1474</v>
      </c>
      <c r="J65" s="949"/>
    </row>
    <row r="66" spans="1:10" s="83" customFormat="1" ht="33.75" x14ac:dyDescent="0.2">
      <c r="A66" s="952"/>
      <c r="B66" s="949" t="s">
        <v>325</v>
      </c>
      <c r="C66" s="949" t="s">
        <v>104</v>
      </c>
      <c r="D66" s="949" t="s">
        <v>29</v>
      </c>
      <c r="E66" s="949"/>
      <c r="F66" s="950" t="s">
        <v>1475</v>
      </c>
      <c r="G66" s="951" t="s">
        <v>1476</v>
      </c>
      <c r="H66" s="949" t="s">
        <v>1477</v>
      </c>
      <c r="I66" s="949" t="s">
        <v>1315</v>
      </c>
      <c r="J66" s="949"/>
    </row>
    <row r="67" spans="1:10" s="83" customFormat="1" ht="38.25" customHeight="1" x14ac:dyDescent="0.2">
      <c r="A67" s="952"/>
      <c r="B67" s="949" t="s">
        <v>384</v>
      </c>
      <c r="C67" s="949" t="s">
        <v>105</v>
      </c>
      <c r="D67" s="949" t="s">
        <v>40</v>
      </c>
      <c r="E67" s="949"/>
      <c r="F67" s="950" t="s">
        <v>1478</v>
      </c>
      <c r="G67" s="951" t="s">
        <v>1479</v>
      </c>
      <c r="H67" s="949" t="s">
        <v>1480</v>
      </c>
      <c r="I67" s="949" t="s">
        <v>1481</v>
      </c>
      <c r="J67" s="949"/>
    </row>
    <row r="68" spans="1:10" s="83" customFormat="1" ht="124.5" customHeight="1" x14ac:dyDescent="0.2">
      <c r="A68" s="952"/>
      <c r="B68" s="949" t="s">
        <v>106</v>
      </c>
      <c r="C68" s="949" t="s">
        <v>680</v>
      </c>
      <c r="D68" s="949" t="s">
        <v>715</v>
      </c>
      <c r="E68" s="949"/>
      <c r="F68" s="950" t="s">
        <v>1482</v>
      </c>
      <c r="G68" s="951" t="s">
        <v>1483</v>
      </c>
      <c r="H68" s="949" t="s">
        <v>1484</v>
      </c>
      <c r="I68" s="949" t="s">
        <v>1485</v>
      </c>
      <c r="J68" s="949"/>
    </row>
    <row r="69" spans="1:10" s="83" customFormat="1" ht="37.5" customHeight="1" x14ac:dyDescent="0.2">
      <c r="A69" s="952"/>
      <c r="B69" s="949" t="s">
        <v>385</v>
      </c>
      <c r="C69" s="949" t="s">
        <v>107</v>
      </c>
      <c r="D69" s="949" t="s">
        <v>29</v>
      </c>
      <c r="E69" s="949"/>
      <c r="F69" s="950" t="s">
        <v>1486</v>
      </c>
      <c r="G69" s="951" t="s">
        <v>1487</v>
      </c>
      <c r="H69" s="949" t="s">
        <v>1488</v>
      </c>
      <c r="I69" s="949" t="s">
        <v>1315</v>
      </c>
      <c r="J69" s="949"/>
    </row>
    <row r="70" spans="1:10" s="83" customFormat="1" ht="45" x14ac:dyDescent="0.2">
      <c r="A70" s="952"/>
      <c r="B70" s="949" t="s">
        <v>108</v>
      </c>
      <c r="C70" s="949" t="s">
        <v>109</v>
      </c>
      <c r="D70" s="949" t="s">
        <v>3568</v>
      </c>
      <c r="E70" s="949"/>
      <c r="F70" s="950" t="s">
        <v>1489</v>
      </c>
      <c r="G70" s="951" t="s">
        <v>1490</v>
      </c>
      <c r="H70" s="949" t="s">
        <v>1491</v>
      </c>
      <c r="I70" s="949" t="s">
        <v>3567</v>
      </c>
      <c r="J70" s="949"/>
    </row>
    <row r="71" spans="1:10" s="83" customFormat="1" ht="33.75" x14ac:dyDescent="0.2">
      <c r="A71" s="952"/>
      <c r="B71" s="949" t="s">
        <v>355</v>
      </c>
      <c r="C71" s="949" t="s">
        <v>110</v>
      </c>
      <c r="D71" s="949" t="s">
        <v>38</v>
      </c>
      <c r="E71" s="949"/>
      <c r="F71" s="950" t="s">
        <v>1492</v>
      </c>
      <c r="G71" s="951" t="s">
        <v>1493</v>
      </c>
      <c r="H71" s="949" t="s">
        <v>1494</v>
      </c>
      <c r="I71" s="949" t="s">
        <v>1315</v>
      </c>
      <c r="J71" s="949"/>
    </row>
    <row r="72" spans="1:10" s="83" customFormat="1" ht="36" customHeight="1" x14ac:dyDescent="0.2">
      <c r="A72" s="952"/>
      <c r="B72" s="949" t="s">
        <v>388</v>
      </c>
      <c r="C72" s="949" t="s">
        <v>280</v>
      </c>
      <c r="D72" s="954" t="s">
        <v>952</v>
      </c>
      <c r="E72" s="949"/>
      <c r="F72" s="950" t="s">
        <v>1495</v>
      </c>
      <c r="G72" s="951" t="s">
        <v>1496</v>
      </c>
      <c r="H72" s="949" t="s">
        <v>1497</v>
      </c>
      <c r="I72" s="954" t="s">
        <v>1498</v>
      </c>
      <c r="J72" s="949"/>
    </row>
    <row r="73" spans="1:10" s="83" customFormat="1" ht="81" customHeight="1" x14ac:dyDescent="0.2">
      <c r="A73" s="952"/>
      <c r="B73" s="949" t="s">
        <v>387</v>
      </c>
      <c r="C73" s="949" t="s">
        <v>281</v>
      </c>
      <c r="D73" s="949" t="s">
        <v>29</v>
      </c>
      <c r="E73" s="949"/>
      <c r="F73" s="950" t="s">
        <v>1499</v>
      </c>
      <c r="G73" s="951" t="s">
        <v>1501</v>
      </c>
      <c r="H73" s="949" t="s">
        <v>1503</v>
      </c>
      <c r="I73" s="949" t="s">
        <v>1315</v>
      </c>
      <c r="J73" s="949"/>
    </row>
    <row r="74" spans="1:10" s="83" customFormat="1" ht="106.5" customHeight="1" x14ac:dyDescent="0.2">
      <c r="A74" s="952"/>
      <c r="B74" s="949" t="s">
        <v>245</v>
      </c>
      <c r="C74" s="954" t="s">
        <v>716</v>
      </c>
      <c r="D74" s="949" t="s">
        <v>3707</v>
      </c>
      <c r="E74" s="954" t="s">
        <v>3662</v>
      </c>
      <c r="F74" s="950" t="s">
        <v>34</v>
      </c>
      <c r="G74" s="951" t="s">
        <v>1500</v>
      </c>
      <c r="H74" s="949" t="s">
        <v>1502</v>
      </c>
      <c r="I74" s="1133" t="s">
        <v>3658</v>
      </c>
      <c r="J74" s="949" t="s">
        <v>2587</v>
      </c>
    </row>
    <row r="75" spans="1:10" s="83" customFormat="1" ht="130.5" customHeight="1" x14ac:dyDescent="0.2">
      <c r="A75" s="952"/>
      <c r="B75" s="949" t="s">
        <v>237</v>
      </c>
      <c r="C75" s="954" t="s">
        <v>248</v>
      </c>
      <c r="D75" s="949" t="s">
        <v>3708</v>
      </c>
      <c r="E75" s="954" t="s">
        <v>3663</v>
      </c>
      <c r="F75" s="950" t="s">
        <v>35</v>
      </c>
      <c r="G75" s="951" t="s">
        <v>1504</v>
      </c>
      <c r="H75" s="949" t="s">
        <v>1505</v>
      </c>
      <c r="I75" s="1133" t="s">
        <v>3659</v>
      </c>
      <c r="J75" s="954" t="s">
        <v>2584</v>
      </c>
    </row>
    <row r="76" spans="1:10" s="83" customFormat="1" ht="128.25" customHeight="1" x14ac:dyDescent="0.2">
      <c r="A76" s="952"/>
      <c r="B76" s="949" t="s">
        <v>646</v>
      </c>
      <c r="C76" s="954" t="s">
        <v>3645</v>
      </c>
      <c r="D76" s="949" t="s">
        <v>3709</v>
      </c>
      <c r="E76" s="954" t="s">
        <v>3664</v>
      </c>
      <c r="F76" s="950" t="s">
        <v>236</v>
      </c>
      <c r="G76" s="951" t="s">
        <v>1506</v>
      </c>
      <c r="H76" s="949" t="s">
        <v>2588</v>
      </c>
      <c r="I76" s="1133" t="s">
        <v>3660</v>
      </c>
      <c r="J76" s="954" t="s">
        <v>2585</v>
      </c>
    </row>
    <row r="77" spans="1:10" s="83" customFormat="1" ht="292.5" customHeight="1" x14ac:dyDescent="0.2">
      <c r="A77" s="952"/>
      <c r="B77" s="949" t="s">
        <v>3136</v>
      </c>
      <c r="C77" s="949" t="s">
        <v>3135</v>
      </c>
      <c r="D77" s="949" t="s">
        <v>3134</v>
      </c>
      <c r="E77" s="949" t="s">
        <v>231</v>
      </c>
      <c r="F77" s="950" t="s">
        <v>36</v>
      </c>
      <c r="G77" s="951" t="s">
        <v>1507</v>
      </c>
      <c r="H77" s="949" t="s">
        <v>1508</v>
      </c>
      <c r="I77" s="949" t="s">
        <v>3488</v>
      </c>
      <c r="J77" s="949" t="s">
        <v>231</v>
      </c>
    </row>
    <row r="78" spans="1:10" s="83" customFormat="1" ht="22.5" x14ac:dyDescent="0.2">
      <c r="A78" s="952"/>
      <c r="B78" s="949" t="s">
        <v>239</v>
      </c>
      <c r="C78" s="949" t="s">
        <v>114</v>
      </c>
      <c r="D78" s="949" t="s">
        <v>717</v>
      </c>
      <c r="E78" s="949" t="s">
        <v>230</v>
      </c>
      <c r="F78" s="950" t="s">
        <v>1509</v>
      </c>
      <c r="G78" s="951" t="s">
        <v>1510</v>
      </c>
      <c r="H78" s="949" t="s">
        <v>1511</v>
      </c>
      <c r="I78" s="949" t="s">
        <v>1512</v>
      </c>
      <c r="J78" s="949" t="s">
        <v>230</v>
      </c>
    </row>
    <row r="79" spans="1:10" s="83" customFormat="1" ht="95.25" customHeight="1" x14ac:dyDescent="0.2">
      <c r="A79" s="953"/>
      <c r="B79" s="949" t="s">
        <v>240</v>
      </c>
      <c r="C79" s="906" t="s">
        <v>1207</v>
      </c>
      <c r="D79" s="954" t="s">
        <v>2581</v>
      </c>
      <c r="E79" s="954" t="s">
        <v>2582</v>
      </c>
      <c r="F79" s="950" t="s">
        <v>1513</v>
      </c>
      <c r="G79" s="951" t="s">
        <v>1514</v>
      </c>
      <c r="H79" s="906" t="s">
        <v>1515</v>
      </c>
      <c r="I79" s="954" t="s">
        <v>2591</v>
      </c>
      <c r="J79" s="954" t="s">
        <v>2589</v>
      </c>
    </row>
    <row r="80" spans="1:10" s="83" customFormat="1" ht="93.75" customHeight="1" x14ac:dyDescent="0.2">
      <c r="A80" s="953"/>
      <c r="B80" s="949" t="s">
        <v>247</v>
      </c>
      <c r="C80" s="906" t="s">
        <v>1208</v>
      </c>
      <c r="D80" s="954" t="s">
        <v>3308</v>
      </c>
      <c r="E80" s="954" t="s">
        <v>2583</v>
      </c>
      <c r="F80" s="950" t="s">
        <v>1516</v>
      </c>
      <c r="G80" s="951" t="s">
        <v>1517</v>
      </c>
      <c r="H80" s="906" t="s">
        <v>1518</v>
      </c>
      <c r="I80" s="954" t="s">
        <v>2590</v>
      </c>
      <c r="J80" s="954" t="s">
        <v>2589</v>
      </c>
    </row>
    <row r="81" spans="1:10" s="83" customFormat="1" ht="86.25" customHeight="1" x14ac:dyDescent="0.2">
      <c r="A81" s="952"/>
      <c r="B81" s="949" t="s">
        <v>241</v>
      </c>
      <c r="C81" s="949" t="s">
        <v>378</v>
      </c>
      <c r="D81" s="949" t="s">
        <v>3137</v>
      </c>
      <c r="E81" s="949"/>
      <c r="F81" s="950" t="s">
        <v>1519</v>
      </c>
      <c r="G81" s="951" t="s">
        <v>1520</v>
      </c>
      <c r="H81" s="949" t="s">
        <v>1521</v>
      </c>
      <c r="I81" s="949" t="s">
        <v>3137</v>
      </c>
      <c r="J81" s="949"/>
    </row>
    <row r="82" spans="1:10" s="83" customFormat="1" ht="33.75" x14ac:dyDescent="0.2">
      <c r="A82" s="952"/>
      <c r="B82" s="949" t="s">
        <v>242</v>
      </c>
      <c r="C82" s="949" t="s">
        <v>192</v>
      </c>
      <c r="D82" s="949" t="s">
        <v>29</v>
      </c>
      <c r="E82" s="949"/>
      <c r="F82" s="950" t="s">
        <v>1522</v>
      </c>
      <c r="G82" s="951" t="s">
        <v>1523</v>
      </c>
      <c r="H82" s="949" t="s">
        <v>1524</v>
      </c>
      <c r="I82" s="949" t="s">
        <v>1315</v>
      </c>
      <c r="J82" s="949"/>
    </row>
    <row r="83" spans="1:10" s="83" customFormat="1" ht="45" x14ac:dyDescent="0.2">
      <c r="A83" s="952"/>
      <c r="B83" s="949" t="s">
        <v>430</v>
      </c>
      <c r="C83" s="949" t="s">
        <v>287</v>
      </c>
      <c r="D83" s="949" t="s">
        <v>29</v>
      </c>
      <c r="E83" s="949"/>
      <c r="F83" s="950" t="s">
        <v>1525</v>
      </c>
      <c r="G83" s="951" t="s">
        <v>1526</v>
      </c>
      <c r="H83" s="949" t="s">
        <v>1527</v>
      </c>
      <c r="I83" s="949" t="s">
        <v>1315</v>
      </c>
      <c r="J83" s="949"/>
    </row>
    <row r="84" spans="1:10" s="83" customFormat="1" ht="45" x14ac:dyDescent="0.2">
      <c r="A84" s="952"/>
      <c r="B84" s="949" t="s">
        <v>427</v>
      </c>
      <c r="C84" s="949" t="s">
        <v>428</v>
      </c>
      <c r="D84" s="949" t="s">
        <v>667</v>
      </c>
      <c r="E84" s="949"/>
      <c r="F84" s="950" t="s">
        <v>1528</v>
      </c>
      <c r="G84" s="951" t="s">
        <v>1529</v>
      </c>
      <c r="H84" s="949" t="s">
        <v>1530</v>
      </c>
      <c r="I84" s="949" t="s">
        <v>1531</v>
      </c>
      <c r="J84" s="949"/>
    </row>
    <row r="85" spans="1:10" s="83" customFormat="1" ht="67.5" x14ac:dyDescent="0.2">
      <c r="A85" s="952"/>
      <c r="B85" s="949" t="s">
        <v>341</v>
      </c>
      <c r="C85" s="949" t="s">
        <v>117</v>
      </c>
      <c r="D85" s="949" t="s">
        <v>254</v>
      </c>
      <c r="E85" s="949"/>
      <c r="F85" s="950" t="s">
        <v>1532</v>
      </c>
      <c r="G85" s="951" t="s">
        <v>1533</v>
      </c>
      <c r="H85" s="949" t="s">
        <v>1534</v>
      </c>
      <c r="I85" s="949" t="s">
        <v>1535</v>
      </c>
      <c r="J85" s="949"/>
    </row>
    <row r="86" spans="1:10" s="83" customFormat="1" ht="148.5" customHeight="1" x14ac:dyDescent="0.2">
      <c r="A86" s="952"/>
      <c r="B86" s="949" t="s">
        <v>326</v>
      </c>
      <c r="C86" s="949" t="s">
        <v>118</v>
      </c>
      <c r="D86" s="949" t="s">
        <v>3328</v>
      </c>
      <c r="E86" s="949"/>
      <c r="F86" s="950" t="s">
        <v>1537</v>
      </c>
      <c r="G86" s="951" t="s">
        <v>1536</v>
      </c>
      <c r="H86" s="949" t="s">
        <v>1538</v>
      </c>
      <c r="I86" s="949" t="s">
        <v>1539</v>
      </c>
      <c r="J86" s="949"/>
    </row>
    <row r="87" spans="1:10" s="83" customFormat="1" ht="45" x14ac:dyDescent="0.2">
      <c r="A87" s="953"/>
      <c r="B87" s="954" t="s">
        <v>282</v>
      </c>
      <c r="C87" s="949" t="s">
        <v>283</v>
      </c>
      <c r="D87" s="949" t="s">
        <v>3138</v>
      </c>
      <c r="E87" s="949"/>
      <c r="F87" s="950" t="s">
        <v>1540</v>
      </c>
      <c r="G87" s="715" t="s">
        <v>1541</v>
      </c>
      <c r="H87" s="949" t="s">
        <v>1542</v>
      </c>
      <c r="I87" s="949" t="s">
        <v>3489</v>
      </c>
      <c r="J87" s="949"/>
    </row>
    <row r="88" spans="1:10" s="83" customFormat="1" ht="45" x14ac:dyDescent="0.2">
      <c r="A88" s="953"/>
      <c r="B88" s="954" t="s">
        <v>285</v>
      </c>
      <c r="C88" s="949" t="s">
        <v>284</v>
      </c>
      <c r="D88" s="954" t="s">
        <v>435</v>
      </c>
      <c r="E88" s="949"/>
      <c r="F88" s="950" t="s">
        <v>1543</v>
      </c>
      <c r="G88" s="715" t="s">
        <v>1544</v>
      </c>
      <c r="H88" s="949" t="s">
        <v>1545</v>
      </c>
      <c r="I88" s="954" t="s">
        <v>1546</v>
      </c>
      <c r="J88" s="949"/>
    </row>
    <row r="89" spans="1:10" s="83" customFormat="1" ht="45" x14ac:dyDescent="0.2">
      <c r="A89" s="953"/>
      <c r="B89" s="949" t="s">
        <v>375</v>
      </c>
      <c r="C89" s="949" t="s">
        <v>121</v>
      </c>
      <c r="D89" s="949" t="s">
        <v>999</v>
      </c>
      <c r="E89" s="949"/>
      <c r="F89" s="950" t="s">
        <v>1547</v>
      </c>
      <c r="G89" s="951" t="s">
        <v>1548</v>
      </c>
      <c r="H89" s="949" t="s">
        <v>1549</v>
      </c>
      <c r="I89" s="949" t="s">
        <v>1550</v>
      </c>
      <c r="J89" s="949"/>
    </row>
    <row r="90" spans="1:10" s="83" customFormat="1" ht="61.5" customHeight="1" x14ac:dyDescent="0.2">
      <c r="A90" s="953"/>
      <c r="B90" s="949" t="s">
        <v>424</v>
      </c>
      <c r="C90" s="949" t="s">
        <v>122</v>
      </c>
      <c r="D90" s="949" t="s">
        <v>679</v>
      </c>
      <c r="E90" s="949"/>
      <c r="F90" s="950" t="s">
        <v>1551</v>
      </c>
      <c r="G90" s="951" t="s">
        <v>1552</v>
      </c>
      <c r="H90" s="949" t="s">
        <v>1553</v>
      </c>
      <c r="I90" s="949" t="s">
        <v>1554</v>
      </c>
      <c r="J90" s="949"/>
    </row>
    <row r="91" spans="1:10" s="83" customFormat="1" ht="36" customHeight="1" x14ac:dyDescent="0.2">
      <c r="A91" s="953"/>
      <c r="B91" s="949" t="s">
        <v>119</v>
      </c>
      <c r="C91" s="949" t="s">
        <v>120</v>
      </c>
      <c r="D91" s="949" t="s">
        <v>1000</v>
      </c>
      <c r="E91" s="949"/>
      <c r="F91" s="950" t="s">
        <v>1555</v>
      </c>
      <c r="G91" s="951" t="s">
        <v>1556</v>
      </c>
      <c r="H91" s="949" t="s">
        <v>1557</v>
      </c>
      <c r="I91" s="949" t="s">
        <v>1558</v>
      </c>
      <c r="J91" s="949"/>
    </row>
    <row r="92" spans="1:10" s="83" customFormat="1" ht="85.5" customHeight="1" x14ac:dyDescent="0.2">
      <c r="A92" s="953"/>
      <c r="B92" s="949" t="s">
        <v>395</v>
      </c>
      <c r="C92" s="949" t="s">
        <v>123</v>
      </c>
      <c r="D92" s="949" t="s">
        <v>718</v>
      </c>
      <c r="E92" s="949"/>
      <c r="F92" s="950" t="s">
        <v>1559</v>
      </c>
      <c r="G92" s="951" t="s">
        <v>1560</v>
      </c>
      <c r="H92" s="949" t="s">
        <v>1561</v>
      </c>
      <c r="I92" s="949" t="s">
        <v>1562</v>
      </c>
      <c r="J92" s="949"/>
    </row>
    <row r="93" spans="1:10" s="83" customFormat="1" ht="33.75" x14ac:dyDescent="0.2">
      <c r="A93" s="953"/>
      <c r="B93" s="949" t="s">
        <v>396</v>
      </c>
      <c r="C93" s="949" t="s">
        <v>124</v>
      </c>
      <c r="D93" s="949" t="s">
        <v>29</v>
      </c>
      <c r="E93" s="949"/>
      <c r="F93" s="950" t="s">
        <v>1563</v>
      </c>
      <c r="G93" s="951" t="s">
        <v>1564</v>
      </c>
      <c r="H93" s="949" t="s">
        <v>1565</v>
      </c>
      <c r="I93" s="949" t="s">
        <v>1315</v>
      </c>
      <c r="J93" s="949"/>
    </row>
    <row r="94" spans="1:10" s="83" customFormat="1" ht="101.25" customHeight="1" x14ac:dyDescent="0.2">
      <c r="A94" s="953"/>
      <c r="B94" s="949" t="s">
        <v>671</v>
      </c>
      <c r="C94" s="949" t="s">
        <v>126</v>
      </c>
      <c r="D94" s="949" t="s">
        <v>3309</v>
      </c>
      <c r="E94" s="949"/>
      <c r="F94" s="950" t="s">
        <v>1566</v>
      </c>
      <c r="G94" s="951" t="s">
        <v>1567</v>
      </c>
      <c r="H94" s="949" t="s">
        <v>1568</v>
      </c>
      <c r="I94" s="949" t="s">
        <v>1569</v>
      </c>
      <c r="J94" s="949"/>
    </row>
    <row r="95" spans="1:10" s="83" customFormat="1" ht="33.75" x14ac:dyDescent="0.2">
      <c r="A95" s="953"/>
      <c r="B95" s="949" t="s">
        <v>399</v>
      </c>
      <c r="C95" s="949" t="s">
        <v>125</v>
      </c>
      <c r="D95" s="949" t="s">
        <v>127</v>
      </c>
      <c r="E95" s="949"/>
      <c r="F95" s="950" t="s">
        <v>1570</v>
      </c>
      <c r="G95" s="951" t="s">
        <v>1571</v>
      </c>
      <c r="H95" s="949" t="s">
        <v>1572</v>
      </c>
      <c r="I95" s="949" t="s">
        <v>1573</v>
      </c>
      <c r="J95" s="949"/>
    </row>
    <row r="96" spans="1:10" s="83" customFormat="1" ht="56.25" x14ac:dyDescent="0.2">
      <c r="A96" s="953"/>
      <c r="B96" s="949" t="s">
        <v>672</v>
      </c>
      <c r="C96" s="949" t="s">
        <v>3315</v>
      </c>
      <c r="D96" s="949" t="s">
        <v>719</v>
      </c>
      <c r="E96" s="949"/>
      <c r="F96" s="950" t="s">
        <v>1574</v>
      </c>
      <c r="G96" s="951" t="s">
        <v>1575</v>
      </c>
      <c r="H96" s="949" t="s">
        <v>1576</v>
      </c>
      <c r="I96" s="949" t="s">
        <v>1577</v>
      </c>
      <c r="J96" s="949"/>
    </row>
    <row r="97" spans="1:19" s="83" customFormat="1" ht="33.75" x14ac:dyDescent="0.2">
      <c r="A97" s="952"/>
      <c r="B97" s="949" t="s">
        <v>400</v>
      </c>
      <c r="C97" s="949" t="s">
        <v>128</v>
      </c>
      <c r="D97" s="949" t="s">
        <v>29</v>
      </c>
      <c r="E97" s="949"/>
      <c r="F97" s="950" t="s">
        <v>1578</v>
      </c>
      <c r="G97" s="951" t="s">
        <v>1579</v>
      </c>
      <c r="H97" s="949" t="s">
        <v>1580</v>
      </c>
      <c r="I97" s="949" t="s">
        <v>1315</v>
      </c>
      <c r="J97" s="949"/>
    </row>
    <row r="98" spans="1:19" s="83" customFormat="1" ht="33.75" x14ac:dyDescent="0.2">
      <c r="A98" s="952"/>
      <c r="B98" s="949" t="s">
        <v>398</v>
      </c>
      <c r="C98" s="949" t="s">
        <v>129</v>
      </c>
      <c r="D98" s="949" t="s">
        <v>29</v>
      </c>
      <c r="E98" s="949"/>
      <c r="F98" s="950" t="s">
        <v>1581</v>
      </c>
      <c r="G98" s="951" t="s">
        <v>1582</v>
      </c>
      <c r="H98" s="949" t="s">
        <v>1583</v>
      </c>
      <c r="I98" s="949" t="s">
        <v>1315</v>
      </c>
      <c r="J98" s="949"/>
    </row>
    <row r="99" spans="1:19" s="83" customFormat="1" ht="78.75" x14ac:dyDescent="0.2">
      <c r="A99" s="952"/>
      <c r="B99" s="949" t="s">
        <v>673</v>
      </c>
      <c r="C99" s="949" t="s">
        <v>3316</v>
      </c>
      <c r="D99" s="949" t="s">
        <v>29</v>
      </c>
      <c r="E99" s="949"/>
      <c r="F99" s="950" t="s">
        <v>1584</v>
      </c>
      <c r="G99" s="951" t="s">
        <v>1585</v>
      </c>
      <c r="H99" s="949" t="s">
        <v>1586</v>
      </c>
      <c r="I99" s="949" t="s">
        <v>1587</v>
      </c>
      <c r="J99" s="949"/>
    </row>
    <row r="100" spans="1:19" s="83" customFormat="1" ht="45" x14ac:dyDescent="0.2">
      <c r="A100" s="952"/>
      <c r="B100" s="949" t="s">
        <v>130</v>
      </c>
      <c r="C100" s="949" t="s">
        <v>131</v>
      </c>
      <c r="D100" s="949" t="s">
        <v>650</v>
      </c>
      <c r="E100" s="949"/>
      <c r="F100" s="950" t="s">
        <v>1588</v>
      </c>
      <c r="G100" s="951" t="s">
        <v>1589</v>
      </c>
      <c r="H100" s="949" t="s">
        <v>1590</v>
      </c>
      <c r="I100" s="949" t="s">
        <v>1591</v>
      </c>
      <c r="J100" s="949"/>
    </row>
    <row r="101" spans="1:19" s="83" customFormat="1" ht="33.75" x14ac:dyDescent="0.2">
      <c r="A101" s="952"/>
      <c r="B101" s="949" t="s">
        <v>132</v>
      </c>
      <c r="C101" s="949" t="s">
        <v>133</v>
      </c>
      <c r="D101" s="949" t="s">
        <v>29</v>
      </c>
      <c r="E101" s="949"/>
      <c r="F101" s="950" t="s">
        <v>1592</v>
      </c>
      <c r="G101" s="951" t="s">
        <v>1593</v>
      </c>
      <c r="H101" s="949" t="s">
        <v>1594</v>
      </c>
      <c r="I101" s="949" t="s">
        <v>1315</v>
      </c>
      <c r="J101" s="949"/>
    </row>
    <row r="102" spans="1:19" s="83" customFormat="1" ht="33.75" x14ac:dyDescent="0.2">
      <c r="A102" s="952"/>
      <c r="B102" s="949" t="s">
        <v>134</v>
      </c>
      <c r="C102" s="949" t="s">
        <v>135</v>
      </c>
      <c r="D102" s="949" t="s">
        <v>651</v>
      </c>
      <c r="E102" s="949"/>
      <c r="F102" s="950" t="s">
        <v>1595</v>
      </c>
      <c r="G102" s="951" t="s">
        <v>1596</v>
      </c>
      <c r="H102" s="949" t="s">
        <v>1597</v>
      </c>
      <c r="I102" s="949" t="s">
        <v>1598</v>
      </c>
      <c r="J102" s="949"/>
    </row>
    <row r="103" spans="1:19" s="83" customFormat="1" ht="33.75" x14ac:dyDescent="0.2">
      <c r="A103" s="952"/>
      <c r="B103" s="949" t="s">
        <v>137</v>
      </c>
      <c r="C103" s="949" t="s">
        <v>138</v>
      </c>
      <c r="D103" s="949" t="s">
        <v>127</v>
      </c>
      <c r="E103" s="949"/>
      <c r="F103" s="950" t="s">
        <v>1599</v>
      </c>
      <c r="G103" s="951" t="s">
        <v>1600</v>
      </c>
      <c r="H103" s="949" t="s">
        <v>1601</v>
      </c>
      <c r="I103" s="949" t="s">
        <v>1602</v>
      </c>
      <c r="J103" s="949"/>
    </row>
    <row r="104" spans="1:19" s="83" customFormat="1" ht="56.25" x14ac:dyDescent="0.2">
      <c r="A104" s="952"/>
      <c r="B104" s="949" t="s">
        <v>668</v>
      </c>
      <c r="C104" s="949" t="s">
        <v>3317</v>
      </c>
      <c r="D104" s="949" t="s">
        <v>136</v>
      </c>
      <c r="E104" s="949"/>
      <c r="F104" s="950" t="s">
        <v>1603</v>
      </c>
      <c r="G104" s="951" t="s">
        <v>1604</v>
      </c>
      <c r="H104" s="949" t="s">
        <v>1605</v>
      </c>
      <c r="I104" s="949" t="s">
        <v>1606</v>
      </c>
      <c r="J104" s="949"/>
    </row>
    <row r="105" spans="1:19" s="83" customFormat="1" ht="33.75" x14ac:dyDescent="0.2">
      <c r="A105" s="952"/>
      <c r="B105" s="949" t="s">
        <v>139</v>
      </c>
      <c r="C105" s="949" t="s">
        <v>140</v>
      </c>
      <c r="D105" s="949" t="s">
        <v>29</v>
      </c>
      <c r="E105" s="949"/>
      <c r="F105" s="950" t="s">
        <v>1607</v>
      </c>
      <c r="G105" s="951" t="s">
        <v>1608</v>
      </c>
      <c r="H105" s="949" t="s">
        <v>1609</v>
      </c>
      <c r="I105" s="949" t="s">
        <v>1315</v>
      </c>
      <c r="J105" s="949"/>
    </row>
    <row r="106" spans="1:19" s="83" customFormat="1" ht="33.75" x14ac:dyDescent="0.2">
      <c r="A106" s="952"/>
      <c r="B106" s="949" t="s">
        <v>141</v>
      </c>
      <c r="C106" s="949" t="s">
        <v>142</v>
      </c>
      <c r="D106" s="949" t="s">
        <v>29</v>
      </c>
      <c r="E106" s="949"/>
      <c r="F106" s="950" t="s">
        <v>1610</v>
      </c>
      <c r="G106" s="951" t="s">
        <v>1611</v>
      </c>
      <c r="H106" s="949" t="s">
        <v>1612</v>
      </c>
      <c r="I106" s="949" t="s">
        <v>1315</v>
      </c>
      <c r="J106" s="949"/>
    </row>
    <row r="107" spans="1:19" s="83" customFormat="1" ht="67.5" x14ac:dyDescent="0.2">
      <c r="A107" s="952"/>
      <c r="B107" s="949" t="s">
        <v>143</v>
      </c>
      <c r="C107" s="949" t="s">
        <v>3318</v>
      </c>
      <c r="D107" s="949" t="s">
        <v>29</v>
      </c>
      <c r="E107" s="949"/>
      <c r="F107" s="950" t="s">
        <v>1613</v>
      </c>
      <c r="G107" s="951" t="s">
        <v>1616</v>
      </c>
      <c r="H107" s="949" t="s">
        <v>1615</v>
      </c>
      <c r="I107" s="949" t="s">
        <v>1315</v>
      </c>
      <c r="J107" s="949"/>
    </row>
    <row r="108" spans="1:19" s="83" customFormat="1" ht="56.25" x14ac:dyDescent="0.2">
      <c r="A108" s="952"/>
      <c r="B108" s="949" t="s">
        <v>401</v>
      </c>
      <c r="C108" s="949" t="s">
        <v>144</v>
      </c>
      <c r="D108" s="949" t="s">
        <v>669</v>
      </c>
      <c r="E108" s="949"/>
      <c r="F108" s="950" t="s">
        <v>1614</v>
      </c>
      <c r="G108" s="951" t="s">
        <v>1617</v>
      </c>
      <c r="H108" s="949" t="s">
        <v>1618</v>
      </c>
      <c r="I108" s="949" t="s">
        <v>1619</v>
      </c>
      <c r="J108" s="949"/>
    </row>
    <row r="109" spans="1:19" s="9" customFormat="1" ht="33.75" x14ac:dyDescent="0.2">
      <c r="A109" s="952"/>
      <c r="B109" s="949" t="s">
        <v>402</v>
      </c>
      <c r="C109" s="949" t="s">
        <v>146</v>
      </c>
      <c r="D109" s="949" t="s">
        <v>29</v>
      </c>
      <c r="E109" s="949"/>
      <c r="F109" s="950" t="s">
        <v>1620</v>
      </c>
      <c r="G109" s="951" t="s">
        <v>1621</v>
      </c>
      <c r="H109" s="949" t="s">
        <v>1622</v>
      </c>
      <c r="I109" s="949" t="s">
        <v>1315</v>
      </c>
      <c r="J109" s="949"/>
      <c r="K109" s="83"/>
      <c r="L109" s="83"/>
      <c r="M109" s="83"/>
      <c r="N109" s="83"/>
      <c r="O109" s="83"/>
      <c r="P109" s="83"/>
      <c r="Q109" s="83"/>
      <c r="R109" s="83"/>
      <c r="S109" s="83"/>
    </row>
    <row r="110" spans="1:19" s="83" customFormat="1" ht="67.5" x14ac:dyDescent="0.2">
      <c r="A110" s="952"/>
      <c r="B110" s="949" t="s">
        <v>697</v>
      </c>
      <c r="C110" s="949" t="s">
        <v>147</v>
      </c>
      <c r="D110" s="949" t="s">
        <v>3310</v>
      </c>
      <c r="E110" s="949"/>
      <c r="F110" s="950" t="s">
        <v>1623</v>
      </c>
      <c r="G110" s="951" t="s">
        <v>1624</v>
      </c>
      <c r="H110" s="949" t="s">
        <v>1625</v>
      </c>
      <c r="I110" s="949" t="s">
        <v>1626</v>
      </c>
      <c r="J110" s="949"/>
      <c r="K110" s="9"/>
      <c r="L110" s="9"/>
      <c r="M110" s="9"/>
      <c r="N110" s="9"/>
      <c r="O110" s="9"/>
      <c r="P110" s="9"/>
      <c r="Q110" s="9"/>
      <c r="R110" s="9"/>
      <c r="S110" s="9"/>
    </row>
    <row r="111" spans="1:19" s="83" customFormat="1" ht="33.75" x14ac:dyDescent="0.2">
      <c r="A111" s="952"/>
      <c r="B111" s="949" t="s">
        <v>404</v>
      </c>
      <c r="C111" s="949" t="s">
        <v>148</v>
      </c>
      <c r="D111" s="949" t="s">
        <v>127</v>
      </c>
      <c r="E111" s="949"/>
      <c r="F111" s="950" t="s">
        <v>1628</v>
      </c>
      <c r="G111" s="951" t="s">
        <v>1627</v>
      </c>
      <c r="H111" s="949" t="s">
        <v>1629</v>
      </c>
      <c r="I111" s="949" t="s">
        <v>1602</v>
      </c>
      <c r="J111" s="949"/>
    </row>
    <row r="112" spans="1:19" s="83" customFormat="1" ht="56.25" x14ac:dyDescent="0.2">
      <c r="A112" s="952"/>
      <c r="B112" s="949" t="s">
        <v>674</v>
      </c>
      <c r="C112" s="949" t="s">
        <v>3319</v>
      </c>
      <c r="D112" s="949" t="s">
        <v>149</v>
      </c>
      <c r="E112" s="949"/>
      <c r="F112" s="950" t="s">
        <v>1630</v>
      </c>
      <c r="G112" s="951" t="s">
        <v>1631</v>
      </c>
      <c r="H112" s="949" t="s">
        <v>1632</v>
      </c>
      <c r="I112" s="949" t="s">
        <v>1633</v>
      </c>
      <c r="J112" s="949"/>
    </row>
    <row r="113" spans="1:19" s="83" customFormat="1" ht="33.75" x14ac:dyDescent="0.2">
      <c r="A113" s="952"/>
      <c r="B113" s="949" t="s">
        <v>403</v>
      </c>
      <c r="C113" s="949" t="s">
        <v>150</v>
      </c>
      <c r="D113" s="949" t="s">
        <v>29</v>
      </c>
      <c r="E113" s="949"/>
      <c r="F113" s="950" t="s">
        <v>1634</v>
      </c>
      <c r="G113" s="951" t="s">
        <v>1635</v>
      </c>
      <c r="H113" s="949" t="s">
        <v>1636</v>
      </c>
      <c r="I113" s="949" t="s">
        <v>1315</v>
      </c>
      <c r="J113" s="949"/>
    </row>
    <row r="114" spans="1:19" s="83" customFormat="1" ht="33.75" x14ac:dyDescent="0.2">
      <c r="A114" s="952"/>
      <c r="B114" s="949" t="s">
        <v>1001</v>
      </c>
      <c r="C114" s="949" t="s">
        <v>151</v>
      </c>
      <c r="D114" s="949" t="s">
        <v>29</v>
      </c>
      <c r="E114" s="949"/>
      <c r="F114" s="950" t="s">
        <v>1637</v>
      </c>
      <c r="G114" s="951" t="s">
        <v>1638</v>
      </c>
      <c r="H114" s="949" t="s">
        <v>1639</v>
      </c>
      <c r="I114" s="949" t="s">
        <v>1315</v>
      </c>
      <c r="J114" s="949"/>
    </row>
    <row r="115" spans="1:19" s="83" customFormat="1" ht="67.150000000000006" customHeight="1" x14ac:dyDescent="0.2">
      <c r="A115" s="952"/>
      <c r="B115" s="949" t="s">
        <v>899</v>
      </c>
      <c r="C115" s="949" t="s">
        <v>3320</v>
      </c>
      <c r="D115" s="949" t="s">
        <v>29</v>
      </c>
      <c r="E115" s="949"/>
      <c r="F115" s="950" t="s">
        <v>1640</v>
      </c>
      <c r="G115" s="951" t="s">
        <v>1641</v>
      </c>
      <c r="H115" s="949" t="s">
        <v>1642</v>
      </c>
      <c r="I115" s="949" t="s">
        <v>1315</v>
      </c>
      <c r="J115" s="949"/>
    </row>
    <row r="116" spans="1:19" s="83" customFormat="1" ht="45" x14ac:dyDescent="0.2">
      <c r="A116" s="952"/>
      <c r="B116" s="949" t="s">
        <v>152</v>
      </c>
      <c r="C116" s="949" t="s">
        <v>153</v>
      </c>
      <c r="D116" s="949" t="s">
        <v>670</v>
      </c>
      <c r="E116" s="949"/>
      <c r="F116" s="950" t="s">
        <v>1643</v>
      </c>
      <c r="G116" s="951" t="s">
        <v>1644</v>
      </c>
      <c r="H116" s="949" t="s">
        <v>1645</v>
      </c>
      <c r="I116" s="949" t="s">
        <v>1646</v>
      </c>
      <c r="J116" s="949"/>
    </row>
    <row r="117" spans="1:19" s="9" customFormat="1" ht="33.75" x14ac:dyDescent="0.2">
      <c r="A117" s="952"/>
      <c r="B117" s="949" t="s">
        <v>184</v>
      </c>
      <c r="C117" s="949" t="s">
        <v>154</v>
      </c>
      <c r="D117" s="949" t="s">
        <v>29</v>
      </c>
      <c r="E117" s="949"/>
      <c r="F117" s="950" t="s">
        <v>1647</v>
      </c>
      <c r="G117" s="951" t="s">
        <v>1648</v>
      </c>
      <c r="H117" s="949" t="s">
        <v>1649</v>
      </c>
      <c r="I117" s="949" t="s">
        <v>1315</v>
      </c>
      <c r="J117" s="949"/>
      <c r="K117" s="83"/>
      <c r="L117" s="83"/>
      <c r="M117" s="83"/>
      <c r="N117" s="83"/>
      <c r="O117" s="83"/>
      <c r="P117" s="83"/>
      <c r="Q117" s="83"/>
      <c r="R117" s="83"/>
      <c r="S117" s="83"/>
    </row>
    <row r="118" spans="1:19" s="83" customFormat="1" ht="33.75" x14ac:dyDescent="0.2">
      <c r="A118" s="952"/>
      <c r="B118" s="949" t="s">
        <v>185</v>
      </c>
      <c r="C118" s="949" t="s">
        <v>155</v>
      </c>
      <c r="D118" s="949" t="s">
        <v>652</v>
      </c>
      <c r="E118" s="949"/>
      <c r="F118" s="950" t="s">
        <v>1650</v>
      </c>
      <c r="G118" s="951" t="s">
        <v>1651</v>
      </c>
      <c r="H118" s="949" t="s">
        <v>1652</v>
      </c>
      <c r="I118" s="949" t="s">
        <v>1653</v>
      </c>
      <c r="J118" s="949"/>
      <c r="K118" s="9"/>
      <c r="L118" s="9"/>
      <c r="M118" s="9"/>
      <c r="N118" s="9"/>
      <c r="O118" s="9"/>
      <c r="P118" s="9"/>
      <c r="Q118" s="9"/>
      <c r="R118" s="9"/>
      <c r="S118" s="9"/>
    </row>
    <row r="119" spans="1:19" s="83" customFormat="1" ht="33.75" x14ac:dyDescent="0.2">
      <c r="A119" s="952"/>
      <c r="B119" s="949" t="s">
        <v>186</v>
      </c>
      <c r="C119" s="949" t="s">
        <v>156</v>
      </c>
      <c r="D119" s="949" t="s">
        <v>127</v>
      </c>
      <c r="E119" s="949"/>
      <c r="F119" s="950" t="s">
        <v>1654</v>
      </c>
      <c r="G119" s="951" t="s">
        <v>1655</v>
      </c>
      <c r="H119" s="949" t="s">
        <v>1656</v>
      </c>
      <c r="I119" s="949" t="s">
        <v>1657</v>
      </c>
      <c r="J119" s="949"/>
    </row>
    <row r="120" spans="1:19" s="83" customFormat="1" ht="56.25" x14ac:dyDescent="0.2">
      <c r="A120" s="952"/>
      <c r="B120" s="949" t="s">
        <v>223</v>
      </c>
      <c r="C120" s="949" t="s">
        <v>3321</v>
      </c>
      <c r="D120" s="949" t="s">
        <v>159</v>
      </c>
      <c r="E120" s="949"/>
      <c r="F120" s="950" t="s">
        <v>1658</v>
      </c>
      <c r="G120" s="951" t="s">
        <v>1659</v>
      </c>
      <c r="H120" s="949" t="s">
        <v>1660</v>
      </c>
      <c r="I120" s="949" t="s">
        <v>1661</v>
      </c>
      <c r="J120" s="949"/>
    </row>
    <row r="121" spans="1:19" s="83" customFormat="1" ht="33.75" x14ac:dyDescent="0.2">
      <c r="A121" s="952"/>
      <c r="B121" s="949" t="s">
        <v>187</v>
      </c>
      <c r="C121" s="949" t="s">
        <v>158</v>
      </c>
      <c r="D121" s="949" t="s">
        <v>29</v>
      </c>
      <c r="E121" s="949"/>
      <c r="F121" s="950" t="s">
        <v>1662</v>
      </c>
      <c r="G121" s="951" t="s">
        <v>1663</v>
      </c>
      <c r="H121" s="949" t="s">
        <v>1664</v>
      </c>
      <c r="I121" s="949" t="s">
        <v>1315</v>
      </c>
      <c r="J121" s="949"/>
    </row>
    <row r="122" spans="1:19" s="83" customFormat="1" ht="33.75" x14ac:dyDescent="0.2">
      <c r="A122" s="952"/>
      <c r="B122" s="949" t="s">
        <v>188</v>
      </c>
      <c r="C122" s="949" t="s">
        <v>160</v>
      </c>
      <c r="D122" s="949" t="s">
        <v>29</v>
      </c>
      <c r="E122" s="949"/>
      <c r="F122" s="950" t="s">
        <v>1665</v>
      </c>
      <c r="G122" s="951" t="s">
        <v>1666</v>
      </c>
      <c r="H122" s="949" t="s">
        <v>1667</v>
      </c>
      <c r="I122" s="949" t="s">
        <v>1315</v>
      </c>
      <c r="J122" s="949"/>
    </row>
    <row r="123" spans="1:19" s="83" customFormat="1" ht="69.75" customHeight="1" x14ac:dyDescent="0.2">
      <c r="A123" s="952"/>
      <c r="B123" s="949" t="s">
        <v>189</v>
      </c>
      <c r="C123" s="949" t="s">
        <v>3322</v>
      </c>
      <c r="D123" s="949" t="s">
        <v>29</v>
      </c>
      <c r="E123" s="949"/>
      <c r="F123" s="950" t="s">
        <v>1668</v>
      </c>
      <c r="G123" s="951" t="s">
        <v>1669</v>
      </c>
      <c r="H123" s="949" t="s">
        <v>1670</v>
      </c>
      <c r="I123" s="949" t="s">
        <v>1315</v>
      </c>
      <c r="J123" s="949"/>
    </row>
    <row r="124" spans="1:19" s="83" customFormat="1" ht="45" x14ac:dyDescent="0.2">
      <c r="A124" s="952"/>
      <c r="B124" s="949" t="s">
        <v>162</v>
      </c>
      <c r="C124" s="949" t="s">
        <v>161</v>
      </c>
      <c r="D124" s="949" t="s">
        <v>4</v>
      </c>
      <c r="E124" s="949"/>
      <c r="F124" s="950" t="s">
        <v>1671</v>
      </c>
      <c r="G124" s="951" t="s">
        <v>1672</v>
      </c>
      <c r="H124" s="949" t="s">
        <v>1673</v>
      </c>
      <c r="I124" s="949" t="s">
        <v>1674</v>
      </c>
      <c r="J124" s="949"/>
    </row>
    <row r="125" spans="1:19" s="83" customFormat="1" ht="22.5" x14ac:dyDescent="0.2">
      <c r="A125" s="952"/>
      <c r="B125" s="949" t="s">
        <v>3293</v>
      </c>
      <c r="C125" s="949" t="s">
        <v>163</v>
      </c>
      <c r="D125" s="949" t="s">
        <v>29</v>
      </c>
      <c r="E125" s="949"/>
      <c r="F125" s="950" t="s">
        <v>1675</v>
      </c>
      <c r="G125" s="951" t="s">
        <v>1676</v>
      </c>
      <c r="H125" s="83" t="s">
        <v>163</v>
      </c>
      <c r="I125" s="949" t="s">
        <v>1315</v>
      </c>
      <c r="J125" s="949"/>
    </row>
    <row r="126" spans="1:19" s="83" customFormat="1" ht="67.5" x14ac:dyDescent="0.2">
      <c r="A126" s="952"/>
      <c r="B126" s="949" t="s">
        <v>164</v>
      </c>
      <c r="C126" s="949" t="s">
        <v>3323</v>
      </c>
      <c r="D126" s="949" t="s">
        <v>665</v>
      </c>
      <c r="E126" s="949"/>
      <c r="F126" s="950" t="s">
        <v>1677</v>
      </c>
      <c r="G126" s="951" t="s">
        <v>1678</v>
      </c>
      <c r="H126" s="949" t="s">
        <v>1679</v>
      </c>
      <c r="I126" s="949" t="s">
        <v>1680</v>
      </c>
      <c r="J126" s="949"/>
    </row>
    <row r="127" spans="1:19" s="83" customFormat="1" ht="67.5" x14ac:dyDescent="0.2">
      <c r="A127" s="952"/>
      <c r="B127" s="949" t="s">
        <v>165</v>
      </c>
      <c r="C127" s="949" t="s">
        <v>166</v>
      </c>
      <c r="D127" s="958" t="s">
        <v>3324</v>
      </c>
      <c r="E127" s="949"/>
      <c r="F127" s="950" t="s">
        <v>1681</v>
      </c>
      <c r="G127" s="951" t="s">
        <v>1682</v>
      </c>
      <c r="H127" s="949" t="s">
        <v>1683</v>
      </c>
      <c r="I127" s="958" t="s">
        <v>1684</v>
      </c>
      <c r="J127" s="949"/>
    </row>
    <row r="128" spans="1:19" s="83" customFormat="1" ht="78.75" x14ac:dyDescent="0.2">
      <c r="A128" s="952"/>
      <c r="B128" s="949" t="s">
        <v>167</v>
      </c>
      <c r="C128" s="949" t="s">
        <v>3325</v>
      </c>
      <c r="D128" s="949" t="s">
        <v>29</v>
      </c>
      <c r="E128" s="949"/>
      <c r="F128" s="950" t="s">
        <v>1685</v>
      </c>
      <c r="G128" s="951" t="s">
        <v>1686</v>
      </c>
      <c r="H128" s="949" t="s">
        <v>1687</v>
      </c>
      <c r="I128" s="949" t="s">
        <v>1315</v>
      </c>
      <c r="J128" s="949"/>
    </row>
    <row r="129" spans="1:10" s="83" customFormat="1" ht="45" x14ac:dyDescent="0.2">
      <c r="A129" s="952"/>
      <c r="B129" s="949" t="s">
        <v>168</v>
      </c>
      <c r="C129" s="949" t="s">
        <v>169</v>
      </c>
      <c r="D129" s="949" t="s">
        <v>29</v>
      </c>
      <c r="E129" s="949"/>
      <c r="F129" s="950" t="s">
        <v>1688</v>
      </c>
      <c r="G129" s="951" t="s">
        <v>1689</v>
      </c>
      <c r="H129" s="949" t="s">
        <v>1690</v>
      </c>
      <c r="I129" s="949" t="s">
        <v>1315</v>
      </c>
      <c r="J129" s="949"/>
    </row>
    <row r="130" spans="1:10" s="83" customFormat="1" ht="78.75" x14ac:dyDescent="0.2">
      <c r="A130" s="952"/>
      <c r="B130" s="949" t="s">
        <v>170</v>
      </c>
      <c r="C130" s="949" t="s">
        <v>3326</v>
      </c>
      <c r="D130" s="949" t="s">
        <v>29</v>
      </c>
      <c r="E130" s="959"/>
      <c r="F130" s="950" t="s">
        <v>1691</v>
      </c>
      <c r="G130" s="951" t="s">
        <v>1692</v>
      </c>
      <c r="H130" s="949" t="s">
        <v>1693</v>
      </c>
      <c r="I130" s="949" t="s">
        <v>1315</v>
      </c>
      <c r="J130" s="959"/>
    </row>
    <row r="131" spans="1:10" s="83" customFormat="1" ht="121.5" customHeight="1" x14ac:dyDescent="0.2">
      <c r="A131" s="952"/>
      <c r="B131" s="949" t="s">
        <v>3769</v>
      </c>
      <c r="C131" s="949" t="s">
        <v>171</v>
      </c>
      <c r="D131" s="949" t="s">
        <v>1111</v>
      </c>
      <c r="E131" s="949"/>
      <c r="F131" s="950" t="s">
        <v>1694</v>
      </c>
      <c r="G131" s="951" t="s">
        <v>1695</v>
      </c>
      <c r="H131" s="949" t="s">
        <v>1696</v>
      </c>
      <c r="I131" s="949" t="s">
        <v>1697</v>
      </c>
      <c r="J131" s="949"/>
    </row>
    <row r="132" spans="1:10" s="83" customFormat="1" ht="24" customHeight="1" x14ac:dyDescent="0.2">
      <c r="A132" s="952"/>
      <c r="B132" s="949" t="s">
        <v>172</v>
      </c>
      <c r="C132" s="949" t="s">
        <v>173</v>
      </c>
      <c r="D132" s="949" t="s">
        <v>181</v>
      </c>
      <c r="E132" s="949"/>
      <c r="F132" s="950" t="s">
        <v>1698</v>
      </c>
      <c r="G132" s="951" t="s">
        <v>1699</v>
      </c>
      <c r="H132" s="949" t="s">
        <v>1700</v>
      </c>
      <c r="I132" s="949" t="s">
        <v>1701</v>
      </c>
      <c r="J132" s="949"/>
    </row>
    <row r="133" spans="1:10" s="83" customFormat="1" ht="73.5" customHeight="1" x14ac:dyDescent="0.2">
      <c r="A133" s="952"/>
      <c r="B133" s="949" t="s">
        <v>174</v>
      </c>
      <c r="C133" s="949" t="s">
        <v>1005</v>
      </c>
      <c r="D133" s="949" t="s">
        <v>3311</v>
      </c>
      <c r="E133" s="949"/>
      <c r="F133" s="950" t="s">
        <v>1702</v>
      </c>
      <c r="G133" s="951" t="s">
        <v>1703</v>
      </c>
      <c r="H133" s="949" t="s">
        <v>1704</v>
      </c>
      <c r="I133" s="949" t="s">
        <v>1705</v>
      </c>
      <c r="J133" s="949"/>
    </row>
    <row r="134" spans="1:10" s="83" customFormat="1" ht="68.25" customHeight="1" x14ac:dyDescent="0.2">
      <c r="A134" s="952"/>
      <c r="B134" s="949" t="s">
        <v>175</v>
      </c>
      <c r="C134" s="949" t="s">
        <v>1004</v>
      </c>
      <c r="D134" s="949" t="s">
        <v>3314</v>
      </c>
      <c r="E134" s="949"/>
      <c r="F134" s="950" t="s">
        <v>1706</v>
      </c>
      <c r="G134" s="951" t="s">
        <v>1707</v>
      </c>
      <c r="H134" s="949" t="s">
        <v>1708</v>
      </c>
      <c r="I134" s="949" t="s">
        <v>1709</v>
      </c>
      <c r="J134" s="949"/>
    </row>
    <row r="135" spans="1:10" s="83" customFormat="1" ht="80.25" customHeight="1" x14ac:dyDescent="0.2">
      <c r="A135" s="952"/>
      <c r="B135" s="949" t="s">
        <v>176</v>
      </c>
      <c r="C135" s="949" t="s">
        <v>1003</v>
      </c>
      <c r="D135" s="949" t="s">
        <v>3312</v>
      </c>
      <c r="E135" s="949"/>
      <c r="F135" s="950" t="s">
        <v>1710</v>
      </c>
      <c r="G135" s="951" t="s">
        <v>1711</v>
      </c>
      <c r="H135" s="949" t="s">
        <v>1712</v>
      </c>
      <c r="I135" s="949" t="s">
        <v>1713</v>
      </c>
      <c r="J135" s="949"/>
    </row>
    <row r="136" spans="1:10" s="83" customFormat="1" ht="93.75" customHeight="1" x14ac:dyDescent="0.2">
      <c r="A136" s="952"/>
      <c r="B136" s="949" t="s">
        <v>177</v>
      </c>
      <c r="C136" s="949" t="s">
        <v>1002</v>
      </c>
      <c r="D136" s="949" t="s">
        <v>3313</v>
      </c>
      <c r="E136" s="949"/>
      <c r="F136" s="950" t="s">
        <v>1714</v>
      </c>
      <c r="G136" s="951" t="s">
        <v>1715</v>
      </c>
      <c r="H136" s="949" t="s">
        <v>1716</v>
      </c>
      <c r="I136" s="949" t="s">
        <v>1717</v>
      </c>
      <c r="J136" s="949"/>
    </row>
    <row r="137" spans="1:10" s="83" customFormat="1" ht="67.5" x14ac:dyDescent="0.2">
      <c r="A137" s="952"/>
      <c r="B137" s="949" t="s">
        <v>178</v>
      </c>
      <c r="C137" s="949" t="s">
        <v>179</v>
      </c>
      <c r="D137" s="949" t="s">
        <v>29</v>
      </c>
      <c r="E137" s="949"/>
      <c r="F137" s="950" t="s">
        <v>1718</v>
      </c>
      <c r="G137" s="951" t="s">
        <v>1719</v>
      </c>
      <c r="H137" s="949" t="s">
        <v>1720</v>
      </c>
      <c r="I137" s="949" t="s">
        <v>1315</v>
      </c>
      <c r="J137" s="949"/>
    </row>
    <row r="138" spans="1:10" s="83" customFormat="1" ht="175.5" customHeight="1" x14ac:dyDescent="0.2">
      <c r="A138" s="952"/>
      <c r="B138" s="949" t="s">
        <v>180</v>
      </c>
      <c r="C138" s="949" t="s">
        <v>3303</v>
      </c>
      <c r="D138" s="949" t="s">
        <v>29</v>
      </c>
      <c r="E138" s="949"/>
      <c r="F138" s="950" t="s">
        <v>1721</v>
      </c>
      <c r="G138" s="951" t="s">
        <v>1722</v>
      </c>
      <c r="H138" s="949" t="s">
        <v>1723</v>
      </c>
      <c r="I138" s="949" t="s">
        <v>1315</v>
      </c>
      <c r="J138" s="949"/>
    </row>
    <row r="141" spans="1:10" ht="12" customHeight="1" x14ac:dyDescent="0.2"/>
    <row r="151" spans="2:7" ht="12.75" x14ac:dyDescent="0.2">
      <c r="B151" s="149"/>
      <c r="G151" s="149"/>
    </row>
  </sheetData>
  <sheetProtection algorithmName="SHA-512" hashValue="UfKvCTAPAkJR87K4phrM6NsYz0Q2snSq3ZL8LABxkchrXMLSEry3vk4hKC2C5LCyG41JX2MD6xihfyZUe20EIQ==" saltValue="tN53L00D4dW9CWDanWwlwQ==" spinCount="100000" sheet="1" selectLockedCells="1"/>
  <dataValidations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7"/>
    </row>
    <row r="3" spans="1:12" ht="18" x14ac:dyDescent="0.25">
      <c r="B3" s="62" t="s">
        <v>1026</v>
      </c>
      <c r="C3" s="62"/>
      <c r="E3" s="62"/>
      <c r="F3" s="62"/>
      <c r="G3" s="62"/>
    </row>
    <row r="4" spans="1:12" ht="14.25" customHeight="1" x14ac:dyDescent="0.25">
      <c r="B4" s="36" t="s">
        <v>720</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1104</v>
      </c>
      <c r="C7" s="6"/>
      <c r="D7" s="6"/>
      <c r="E7" s="41"/>
      <c r="F7" s="6"/>
      <c r="G7" s="86"/>
      <c r="I7" s="6"/>
      <c r="J7" s="83"/>
      <c r="K7" s="83"/>
      <c r="L7" s="83"/>
    </row>
    <row r="8" spans="1:12" ht="15.75" x14ac:dyDescent="0.2">
      <c r="B8" s="649" t="s">
        <v>1105</v>
      </c>
      <c r="C8" s="654"/>
      <c r="D8" s="654"/>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15" x14ac:dyDescent="0.25">
      <c r="E11" s="1607" t="s">
        <v>705</v>
      </c>
      <c r="F11" s="1535"/>
    </row>
    <row r="41" spans="2:6" x14ac:dyDescent="0.2">
      <c r="C41" s="105"/>
    </row>
    <row r="42" spans="2:6" ht="15.75" x14ac:dyDescent="0.25">
      <c r="B42" s="95" t="s">
        <v>408</v>
      </c>
    </row>
    <row r="44" spans="2:6" x14ac:dyDescent="0.2">
      <c r="B44" s="1" t="s">
        <v>654</v>
      </c>
    </row>
    <row r="45" spans="2:6" ht="24" customHeight="1" x14ac:dyDescent="0.2">
      <c r="B45" s="81" t="s">
        <v>16</v>
      </c>
      <c r="C45" s="81" t="s">
        <v>17</v>
      </c>
      <c r="D45" s="81" t="s">
        <v>33</v>
      </c>
      <c r="E45" s="81" t="s">
        <v>407</v>
      </c>
      <c r="F45" s="82" t="s">
        <v>406</v>
      </c>
    </row>
    <row r="46" spans="2:6" ht="101.25" x14ac:dyDescent="0.2">
      <c r="B46" s="137" t="s">
        <v>207</v>
      </c>
      <c r="C46" s="137" t="s">
        <v>31</v>
      </c>
      <c r="D46" s="137" t="s">
        <v>393</v>
      </c>
      <c r="E46" s="154" t="s">
        <v>243</v>
      </c>
      <c r="F46" s="68"/>
    </row>
    <row r="49" spans="2:6" x14ac:dyDescent="0.2">
      <c r="B49" s="1" t="s">
        <v>653</v>
      </c>
    </row>
    <row r="50" spans="2:6" ht="33.75" x14ac:dyDescent="0.2">
      <c r="B50" s="578" t="s">
        <v>1109</v>
      </c>
      <c r="C50" s="137"/>
      <c r="D50" s="158" t="s">
        <v>85</v>
      </c>
      <c r="E50" s="636">
        <v>1</v>
      </c>
      <c r="F50" s="68"/>
    </row>
    <row r="53" spans="2:6" x14ac:dyDescent="0.2">
      <c r="B53" s="90" t="s">
        <v>7</v>
      </c>
    </row>
    <row r="54" spans="2:6" ht="31.5" customHeight="1" x14ac:dyDescent="0.2">
      <c r="B54" s="1608" t="s">
        <v>699</v>
      </c>
      <c r="C54" s="1609"/>
      <c r="D54" s="1530" t="s">
        <v>676</v>
      </c>
      <c r="E54" s="1532"/>
      <c r="F54" s="1531"/>
    </row>
  </sheetData>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2"/>
  <sheetViews>
    <sheetView workbookViewId="0"/>
  </sheetViews>
  <sheetFormatPr baseColWidth="10" defaultColWidth="9" defaultRowHeight="14.25" x14ac:dyDescent="0.2"/>
  <cols>
    <col min="1" max="1" width="2.85546875" style="74" customWidth="1"/>
    <col min="2" max="2" width="49.85546875" style="74" customWidth="1"/>
    <col min="3" max="4" width="31.85546875" style="74" customWidth="1"/>
    <col min="5" max="6" width="16.7109375" style="74" customWidth="1"/>
    <col min="7" max="7" width="23.7109375" style="74" customWidth="1"/>
    <col min="8" max="16384" width="9" style="74"/>
  </cols>
  <sheetData>
    <row r="1" spans="1:12" x14ac:dyDescent="0.2">
      <c r="A1" s="267"/>
    </row>
    <row r="3" spans="1:12" ht="54" x14ac:dyDescent="0.25">
      <c r="B3" s="734" t="s">
        <v>2421</v>
      </c>
      <c r="C3" s="62"/>
      <c r="E3" s="62"/>
      <c r="F3" s="62"/>
      <c r="G3" s="62"/>
    </row>
    <row r="4" spans="1:12" ht="27.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customHeight="1" x14ac:dyDescent="0.2">
      <c r="B7" s="1610" t="s">
        <v>3426</v>
      </c>
      <c r="C7" s="1610"/>
      <c r="D7" s="205"/>
      <c r="E7" s="41"/>
      <c r="F7" s="6"/>
      <c r="G7" s="86"/>
      <c r="I7" s="6"/>
      <c r="J7" s="83"/>
      <c r="K7" s="83"/>
      <c r="L7" s="83"/>
    </row>
    <row r="8" spans="1:12" ht="51" x14ac:dyDescent="0.2">
      <c r="B8" s="878" t="s">
        <v>2630</v>
      </c>
      <c r="C8" s="877"/>
      <c r="D8" s="205"/>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36" spans="2:6" x14ac:dyDescent="0.2">
      <c r="C36" s="105"/>
    </row>
    <row r="37" spans="2:6" ht="31.5" x14ac:dyDescent="0.25">
      <c r="B37" s="739" t="s">
        <v>2446</v>
      </c>
    </row>
    <row r="39" spans="2:6" ht="25.5" x14ac:dyDescent="0.2">
      <c r="B39" s="200" t="s">
        <v>2449</v>
      </c>
    </row>
    <row r="40" spans="2:6" ht="52.5" customHeight="1" x14ac:dyDescent="0.2">
      <c r="B40" s="81" t="s">
        <v>2436</v>
      </c>
      <c r="C40" s="81" t="s">
        <v>2437</v>
      </c>
      <c r="D40" s="81" t="s">
        <v>2438</v>
      </c>
      <c r="E40" s="81" t="s">
        <v>2439</v>
      </c>
      <c r="F40" s="82" t="s">
        <v>2440</v>
      </c>
    </row>
    <row r="41" spans="2:6" ht="202.5" x14ac:dyDescent="0.2">
      <c r="B41" s="137" t="s">
        <v>2286</v>
      </c>
      <c r="C41" s="137"/>
      <c r="D41" s="578" t="s">
        <v>2458</v>
      </c>
      <c r="E41" s="154" t="s">
        <v>243</v>
      </c>
      <c r="F41" s="68"/>
    </row>
    <row r="44" spans="2:6" ht="25.5" x14ac:dyDescent="0.2">
      <c r="B44" s="740" t="s">
        <v>2860</v>
      </c>
    </row>
    <row r="45" spans="2:6" ht="22.5" x14ac:dyDescent="0.2">
      <c r="B45" s="137" t="s">
        <v>3477</v>
      </c>
      <c r="C45" s="137"/>
      <c r="D45" s="158" t="s">
        <v>163</v>
      </c>
      <c r="E45" s="158" t="s">
        <v>2631</v>
      </c>
      <c r="F45" s="199"/>
    </row>
    <row r="46" spans="2:6" ht="135" x14ac:dyDescent="0.2">
      <c r="B46" s="137" t="s">
        <v>1941</v>
      </c>
      <c r="C46" s="137" t="s">
        <v>2632</v>
      </c>
      <c r="D46" s="158" t="s">
        <v>3206</v>
      </c>
      <c r="E46" s="159" t="s">
        <v>2633</v>
      </c>
      <c r="F46" s="68"/>
    </row>
    <row r="50" spans="2:6" ht="25.5" x14ac:dyDescent="0.2">
      <c r="B50" s="740" t="s">
        <v>2444</v>
      </c>
    </row>
    <row r="51" spans="2:6" ht="34.5" customHeight="1" x14ac:dyDescent="0.25">
      <c r="B51" s="1593" t="s">
        <v>2195</v>
      </c>
      <c r="C51" s="1605"/>
      <c r="D51" s="1593" t="s">
        <v>2143</v>
      </c>
      <c r="E51" s="1593"/>
      <c r="F51" s="1541"/>
    </row>
    <row r="52" spans="2:6" ht="43.5" customHeight="1" x14ac:dyDescent="0.2">
      <c r="B52" s="1593" t="s">
        <v>3196</v>
      </c>
      <c r="C52" s="1605"/>
      <c r="D52" s="1593" t="s">
        <v>3197</v>
      </c>
      <c r="E52" s="1593"/>
      <c r="F52" s="1606"/>
    </row>
  </sheetData>
  <sheetProtection algorithmName="SHA-512" hashValue="jHelHVREOGqwOphDYyfdwggqtGtxfnTG/+h5zzWGVrKQopHS4BPICFiszs61EswYiMNEiSMz1ozXQRM8pcapxg==" saltValue="Vl8nmRsvHy1xhHKy3v6wSw=="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workbookViewId="0"/>
  </sheetViews>
  <sheetFormatPr baseColWidth="10" defaultColWidth="9" defaultRowHeight="14.25" x14ac:dyDescent="0.2"/>
  <cols>
    <col min="1" max="1" width="2.85546875" style="74" customWidth="1"/>
    <col min="2" max="2" width="68.28515625" style="74" customWidth="1"/>
    <col min="3" max="4" width="31.85546875" style="74" customWidth="1"/>
    <col min="5" max="5" width="25" style="74" customWidth="1"/>
    <col min="6" max="6" width="16.7109375" style="74" customWidth="1"/>
    <col min="7" max="16384" width="9" style="74"/>
  </cols>
  <sheetData>
    <row r="1" spans="1:12" x14ac:dyDescent="0.2">
      <c r="A1" s="267"/>
    </row>
    <row r="3" spans="1:12" ht="36" x14ac:dyDescent="0.25">
      <c r="B3" s="734" t="s">
        <v>2421</v>
      </c>
      <c r="C3" s="62"/>
      <c r="E3" s="62"/>
      <c r="F3" s="62"/>
      <c r="G3" s="62"/>
    </row>
    <row r="4" spans="1:12" ht="31.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3427</v>
      </c>
      <c r="C7" s="654"/>
      <c r="D7" s="654"/>
      <c r="E7" s="41"/>
      <c r="F7" s="6"/>
      <c r="G7" s="86"/>
      <c r="I7" s="6"/>
      <c r="J7" s="83"/>
      <c r="K7" s="83"/>
      <c r="L7" s="83"/>
    </row>
    <row r="8" spans="1:12" ht="25.5" x14ac:dyDescent="0.2">
      <c r="B8" s="863" t="s">
        <v>3124</v>
      </c>
      <c r="C8" s="654"/>
      <c r="D8" s="654"/>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22" s="74" customFormat="1" x14ac:dyDescent="0.2"/>
    <row r="40" spans="2:6" x14ac:dyDescent="0.2">
      <c r="C40" s="105"/>
    </row>
    <row r="41" spans="2:6" ht="31.5" x14ac:dyDescent="0.25">
      <c r="B41" s="739" t="s">
        <v>2446</v>
      </c>
    </row>
    <row r="43" spans="2:6" ht="25.5" x14ac:dyDescent="0.2">
      <c r="B43" s="200" t="s">
        <v>2865</v>
      </c>
    </row>
    <row r="44" spans="2:6" ht="40.5" customHeight="1" x14ac:dyDescent="0.2">
      <c r="B44" s="81" t="s">
        <v>2436</v>
      </c>
      <c r="C44" s="81" t="s">
        <v>2437</v>
      </c>
      <c r="D44" s="81" t="s">
        <v>2438</v>
      </c>
      <c r="E44" s="81" t="s">
        <v>2439</v>
      </c>
      <c r="F44" s="82" t="s">
        <v>2440</v>
      </c>
    </row>
    <row r="45" spans="2:6" ht="182.25" customHeight="1" x14ac:dyDescent="0.2">
      <c r="B45" s="137" t="s">
        <v>2286</v>
      </c>
      <c r="C45" s="137" t="s">
        <v>2196</v>
      </c>
      <c r="D45" s="578" t="s">
        <v>2458</v>
      </c>
      <c r="E45" s="154" t="s">
        <v>243</v>
      </c>
      <c r="F45" s="68"/>
    </row>
    <row r="46" spans="2:6" x14ac:dyDescent="0.2">
      <c r="B46" s="634"/>
      <c r="C46" s="634"/>
      <c r="D46" s="634"/>
      <c r="E46" s="634"/>
      <c r="F46" s="634"/>
    </row>
    <row r="48" spans="2:6" ht="27.75" customHeight="1" x14ac:dyDescent="0.2">
      <c r="B48" s="200" t="s">
        <v>2863</v>
      </c>
    </row>
    <row r="49" spans="2:6" ht="81" customHeight="1" x14ac:dyDescent="0.2">
      <c r="B49" s="578" t="s">
        <v>2287</v>
      </c>
      <c r="C49" s="578"/>
      <c r="D49" s="578" t="s">
        <v>2197</v>
      </c>
      <c r="E49" s="414">
        <v>1</v>
      </c>
      <c r="F49" s="655"/>
    </row>
    <row r="52" spans="2:6" ht="25.5" x14ac:dyDescent="0.2">
      <c r="B52" s="740" t="s">
        <v>2444</v>
      </c>
    </row>
    <row r="53" spans="2:6" ht="50.25" customHeight="1" x14ac:dyDescent="0.2">
      <c r="B53" s="1608" t="s">
        <v>2198</v>
      </c>
      <c r="C53" s="1611"/>
      <c r="D53" s="1167" t="s">
        <v>2832</v>
      </c>
      <c r="E53" s="1612"/>
      <c r="F53" s="1612"/>
    </row>
  </sheetData>
  <sheetProtection algorithmName="SHA-512" hashValue="X6I27e+MWHKgE/bnV4tNshtd5Ay3WuQAs8JG6XLqCqHxmcgPlScAowXI8/3LFbKPHAwyL/w4GzmIet/AiZLvOQ==" saltValue="vv+/PDUrscUTEHQn6vReBg==" spinCount="100000" sheet="1" objects="1" scenarios="1"/>
  <customSheetViews>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7"/>
    </row>
    <row r="3" spans="1:12" ht="18" x14ac:dyDescent="0.25">
      <c r="B3" s="62" t="s">
        <v>1026</v>
      </c>
      <c r="C3" s="62"/>
      <c r="E3" s="62"/>
      <c r="F3" s="62"/>
      <c r="G3" s="62"/>
    </row>
    <row r="4" spans="1:12" ht="14.25" customHeight="1" x14ac:dyDescent="0.25">
      <c r="B4" s="36" t="s">
        <v>720</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1106</v>
      </c>
      <c r="C7" s="6"/>
      <c r="D7" s="6"/>
      <c r="E7" s="41"/>
      <c r="F7" s="6"/>
      <c r="G7" s="86"/>
      <c r="I7" s="6"/>
      <c r="J7" s="83"/>
      <c r="K7" s="83"/>
      <c r="L7" s="83"/>
    </row>
    <row r="8" spans="1:12" ht="15.75" x14ac:dyDescent="0.2">
      <c r="B8" s="649" t="s">
        <v>1107</v>
      </c>
      <c r="C8" s="654"/>
      <c r="D8" s="654"/>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15" x14ac:dyDescent="0.25">
      <c r="E11" s="1607" t="s">
        <v>705</v>
      </c>
      <c r="F11" s="1535"/>
    </row>
    <row r="41" spans="2:6" x14ac:dyDescent="0.2">
      <c r="C41" s="105"/>
    </row>
    <row r="42" spans="2:6" ht="15.75" x14ac:dyDescent="0.25">
      <c r="B42" s="95" t="s">
        <v>408</v>
      </c>
    </row>
    <row r="44" spans="2:6" x14ac:dyDescent="0.2">
      <c r="B44" s="1" t="s">
        <v>655</v>
      </c>
    </row>
    <row r="45" spans="2:6" ht="24" customHeight="1" x14ac:dyDescent="0.2">
      <c r="B45" s="81" t="s">
        <v>16</v>
      </c>
      <c r="C45" s="81" t="s">
        <v>17</v>
      </c>
      <c r="D45" s="81" t="s">
        <v>33</v>
      </c>
      <c r="E45" s="81" t="s">
        <v>407</v>
      </c>
      <c r="F45" s="82" t="s">
        <v>406</v>
      </c>
    </row>
    <row r="46" spans="2:6" s="197" customFormat="1" ht="75.75" customHeight="1" x14ac:dyDescent="0.2">
      <c r="B46" s="137" t="s">
        <v>207</v>
      </c>
      <c r="C46" s="137" t="s">
        <v>31</v>
      </c>
      <c r="D46" s="137" t="s">
        <v>393</v>
      </c>
      <c r="E46" s="635" t="s">
        <v>243</v>
      </c>
      <c r="F46" s="199"/>
    </row>
    <row r="47" spans="2:6" ht="14.25" customHeight="1" x14ac:dyDescent="0.2"/>
    <row r="48" spans="2:6" ht="14.25" customHeight="1" x14ac:dyDescent="0.2"/>
    <row r="49" spans="2:6" x14ac:dyDescent="0.2">
      <c r="B49" s="1" t="s">
        <v>656</v>
      </c>
    </row>
    <row r="50" spans="2:6" ht="33.75" x14ac:dyDescent="0.2">
      <c r="B50" s="137" t="s">
        <v>168</v>
      </c>
      <c r="C50" s="137"/>
      <c r="D50" s="137" t="s">
        <v>169</v>
      </c>
      <c r="E50" s="141">
        <v>1</v>
      </c>
      <c r="F50" s="68"/>
    </row>
    <row r="51" spans="2:6" x14ac:dyDescent="0.2">
      <c r="D51" s="74" t="s">
        <v>30</v>
      </c>
    </row>
    <row r="53" spans="2:6" x14ac:dyDescent="0.2">
      <c r="B53" s="90" t="s">
        <v>7</v>
      </c>
    </row>
    <row r="54" spans="2:6" ht="36.75" customHeight="1" x14ac:dyDescent="0.25">
      <c r="B54" s="1593" t="s">
        <v>41</v>
      </c>
      <c r="C54" s="1605"/>
      <c r="D54" s="1593" t="s">
        <v>698</v>
      </c>
      <c r="E54" s="1593"/>
      <c r="F54" s="1541"/>
    </row>
  </sheetData>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41"/>
  <sheetViews>
    <sheetView workbookViewId="0">
      <selection activeCell="E11" sqref="E11:F11"/>
    </sheetView>
  </sheetViews>
  <sheetFormatPr baseColWidth="10" defaultColWidth="9" defaultRowHeight="14.25" x14ac:dyDescent="0.2"/>
  <cols>
    <col min="1" max="1" width="2.85546875" style="74" customWidth="1"/>
    <col min="2" max="2" width="47.7109375" style="74" customWidth="1"/>
    <col min="3" max="4" width="31.85546875" style="74" customWidth="1"/>
    <col min="5" max="6" width="16.7109375" style="74" customWidth="1"/>
    <col min="7" max="16384" width="9" style="74"/>
  </cols>
  <sheetData>
    <row r="1" spans="1:12" x14ac:dyDescent="0.2">
      <c r="A1" s="267"/>
    </row>
    <row r="3" spans="1:12" ht="54" x14ac:dyDescent="0.25">
      <c r="B3" s="734" t="s">
        <v>2421</v>
      </c>
      <c r="C3" s="62"/>
      <c r="E3" s="62"/>
      <c r="F3" s="62"/>
      <c r="G3" s="62"/>
    </row>
    <row r="4" spans="1:12" ht="34.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4" t="s">
        <v>2833</v>
      </c>
      <c r="C7" s="6"/>
      <c r="D7" s="6"/>
      <c r="E7" s="41"/>
      <c r="F7" s="6"/>
      <c r="G7" s="86"/>
      <c r="I7" s="6"/>
      <c r="J7" s="83"/>
      <c r="K7" s="83"/>
      <c r="L7" s="83"/>
    </row>
    <row r="8" spans="1:12" ht="25.5" x14ac:dyDescent="0.2">
      <c r="B8" s="745" t="s">
        <v>2138</v>
      </c>
      <c r="C8" s="654"/>
      <c r="D8" s="654"/>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36" spans="2:6" x14ac:dyDescent="0.2">
      <c r="C36" s="105"/>
    </row>
    <row r="37" spans="2:6" x14ac:dyDescent="0.2">
      <c r="D37" s="74" t="s">
        <v>30</v>
      </c>
    </row>
    <row r="39" spans="2:6" ht="25.5" x14ac:dyDescent="0.2">
      <c r="B39" s="740" t="s">
        <v>2444</v>
      </c>
    </row>
    <row r="40" spans="2:6" ht="61.5" customHeight="1" x14ac:dyDescent="0.2">
      <c r="B40" s="1608" t="s">
        <v>2460</v>
      </c>
      <c r="C40" s="1611"/>
      <c r="D40" s="1167" t="s">
        <v>2834</v>
      </c>
      <c r="E40" s="1612"/>
      <c r="F40" s="1612"/>
    </row>
    <row r="41" spans="2:6" ht="48.75" customHeight="1" x14ac:dyDescent="0.2">
      <c r="B41" s="1613" t="s">
        <v>3205</v>
      </c>
      <c r="C41" s="1614"/>
      <c r="D41" s="1555" t="s">
        <v>2835</v>
      </c>
      <c r="E41" s="1615"/>
      <c r="F41" s="1615"/>
    </row>
  </sheetData>
  <sheetProtection algorithmName="SHA-512" hashValue="OqIqzg2eMldD7XiDm6fR+Wz6MWuu5Gws0q3lYWz77XM1UGYWAeYbJmwdwQ2rhdA7nRKn4VYD3xOUFGkpYyRESQ==" saltValue="Uoavaza/arxpRxmTVZJIeA==" spinCount="100000" sheet="1" selectLockedCell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41:C41"/>
    <mergeCell ref="D41:F41"/>
    <mergeCell ref="E11:F11"/>
    <mergeCell ref="B40:C40"/>
    <mergeCell ref="D40:F40"/>
  </mergeCell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4"/>
  <sheetViews>
    <sheetView zoomScale="90" zoomScaleNormal="90" workbookViewId="0"/>
  </sheetViews>
  <sheetFormatPr baseColWidth="10" defaultColWidth="9" defaultRowHeight="14.25" x14ac:dyDescent="0.2"/>
  <cols>
    <col min="1" max="1" width="2.85546875" style="74" customWidth="1"/>
    <col min="2" max="2" width="55.710937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28.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44" t="s">
        <v>2836</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12" spans="1:12" ht="27" customHeight="1" x14ac:dyDescent="0.25">
      <c r="E12" s="767"/>
      <c r="F12" s="17"/>
    </row>
    <row r="40" spans="2:6" x14ac:dyDescent="0.2">
      <c r="C40" s="105"/>
    </row>
    <row r="41" spans="2:6" ht="31.5" x14ac:dyDescent="0.25">
      <c r="B41" s="739" t="s">
        <v>2446</v>
      </c>
    </row>
    <row r="43" spans="2:6" ht="25.5" x14ac:dyDescent="0.2">
      <c r="B43" s="200" t="s">
        <v>2449</v>
      </c>
    </row>
    <row r="44" spans="2:6" ht="54" customHeight="1" x14ac:dyDescent="0.2">
      <c r="B44" s="81" t="s">
        <v>2436</v>
      </c>
      <c r="C44" s="81" t="s">
        <v>2437</v>
      </c>
      <c r="D44" s="81" t="s">
        <v>2438</v>
      </c>
      <c r="E44" s="81" t="s">
        <v>2439</v>
      </c>
      <c r="F44" s="82" t="s">
        <v>2440</v>
      </c>
    </row>
    <row r="45" spans="2:6" ht="198" customHeight="1" x14ac:dyDescent="0.2">
      <c r="B45" s="129" t="s">
        <v>2286</v>
      </c>
      <c r="C45" s="129"/>
      <c r="D45" s="578" t="s">
        <v>2458</v>
      </c>
      <c r="E45" s="140" t="s">
        <v>243</v>
      </c>
      <c r="F45" s="137"/>
    </row>
    <row r="48" spans="2:6" ht="27.75" customHeight="1" x14ac:dyDescent="0.2">
      <c r="B48" s="200" t="s">
        <v>2860</v>
      </c>
    </row>
    <row r="49" spans="2:6" ht="112.5" x14ac:dyDescent="0.2">
      <c r="B49" s="137" t="s">
        <v>3768</v>
      </c>
      <c r="C49" s="157"/>
      <c r="D49" s="137" t="s">
        <v>2199</v>
      </c>
      <c r="E49" s="137">
        <v>1</v>
      </c>
      <c r="F49" s="156"/>
    </row>
    <row r="50" spans="2:6" x14ac:dyDescent="0.2">
      <c r="D50" s="74" t="s">
        <v>30</v>
      </c>
    </row>
    <row r="53" spans="2:6" ht="25.5" x14ac:dyDescent="0.2">
      <c r="B53" s="740" t="s">
        <v>2444</v>
      </c>
    </row>
    <row r="54" spans="2:6" ht="38.25" customHeight="1" x14ac:dyDescent="0.2">
      <c r="B54" s="1616" t="s">
        <v>2200</v>
      </c>
      <c r="C54" s="1617"/>
      <c r="D54" s="1571" t="s">
        <v>2201</v>
      </c>
      <c r="E54" s="1618"/>
      <c r="F54" s="1618"/>
    </row>
  </sheetData>
  <sheetProtection algorithmName="SHA-512" hashValue="h2DWcnU9pjNq8OU8LbXupgMCmex8jb3sQcGoW12QEdpiE8Ahv4sy/YB24eJR8LbHBCzprmK9g6iWHCNyzBHjJA==" saltValue="JPH4/HW7JPP6LZiDXimVZw==" spinCount="100000" sheet="1" selectLockedCell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qref="B49 B45"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7"/>
  <sheetViews>
    <sheetView workbookViewId="0"/>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7"/>
    </row>
    <row r="3" spans="1:9" ht="36" x14ac:dyDescent="0.25">
      <c r="B3" s="734" t="s">
        <v>2421</v>
      </c>
      <c r="C3" s="62"/>
      <c r="E3" s="62"/>
      <c r="F3" s="62"/>
    </row>
    <row r="4" spans="1:9" ht="31.5" customHeight="1" x14ac:dyDescent="0.25">
      <c r="B4" s="735" t="s">
        <v>2431</v>
      </c>
      <c r="C4" s="62"/>
      <c r="D4" s="62"/>
      <c r="E4" s="84"/>
    </row>
    <row r="5" spans="1:9" ht="14.25" customHeight="1" x14ac:dyDescent="0.2">
      <c r="B5" s="6"/>
      <c r="C5" s="6"/>
      <c r="D5" s="6"/>
      <c r="E5" s="84"/>
    </row>
    <row r="6" spans="1:9" ht="14.25" customHeight="1" x14ac:dyDescent="0.2">
      <c r="B6" s="105"/>
      <c r="C6" s="6"/>
      <c r="D6" s="6"/>
      <c r="E6" s="41"/>
    </row>
    <row r="7" spans="1:9" s="378" customFormat="1" ht="45.75" customHeight="1" x14ac:dyDescent="0.25">
      <c r="B7" s="1619" t="s">
        <v>3703</v>
      </c>
      <c r="C7" s="1619"/>
      <c r="D7" s="941"/>
      <c r="E7" s="44"/>
      <c r="F7" s="941"/>
    </row>
    <row r="8" spans="1:9" ht="25.5" x14ac:dyDescent="0.25">
      <c r="B8" s="745" t="s">
        <v>2138</v>
      </c>
      <c r="C8" s="637"/>
      <c r="D8" s="941"/>
      <c r="E8" s="41" t="str">
        <f>Inhalt!$C$7</f>
        <v>V. OncoBox: P1.1.1 (251203)</v>
      </c>
    </row>
    <row r="9" spans="1:9" ht="15" customHeight="1" x14ac:dyDescent="0.2">
      <c r="B9" s="743"/>
      <c r="C9" s="205"/>
      <c r="D9" s="6"/>
      <c r="E9" s="41" t="str">
        <f>Inhalt!$C$8</f>
        <v>V. Spezifikation: P1.1.1 (251203)</v>
      </c>
    </row>
    <row r="10" spans="1:9" ht="38.25" customHeight="1" x14ac:dyDescent="0.2">
      <c r="B10" s="1620" t="s">
        <v>3125</v>
      </c>
      <c r="C10" s="1620"/>
      <c r="E10" s="41"/>
      <c r="G10" s="86"/>
      <c r="H10" s="6"/>
      <c r="I10" s="6"/>
    </row>
    <row r="11" spans="1:9" x14ac:dyDescent="0.2">
      <c r="B11" s="77"/>
      <c r="E11" s="153"/>
      <c r="G11" s="41"/>
    </row>
    <row r="12" spans="1:9" ht="27" customHeight="1" x14ac:dyDescent="0.25">
      <c r="E12" s="1534" t="s">
        <v>1724</v>
      </c>
      <c r="F12" s="1535"/>
    </row>
    <row r="41" spans="2:6" x14ac:dyDescent="0.2">
      <c r="B41" s="163"/>
      <c r="C41" s="163"/>
      <c r="D41" s="163"/>
      <c r="E41" s="163"/>
      <c r="F41" s="163"/>
    </row>
    <row r="42" spans="2:6" ht="25.5" x14ac:dyDescent="0.2">
      <c r="B42" s="740" t="s">
        <v>2444</v>
      </c>
    </row>
    <row r="43" spans="2:6" ht="22.5" customHeight="1" x14ac:dyDescent="0.2">
      <c r="B43" s="1586" t="s">
        <v>3035</v>
      </c>
      <c r="C43" s="1587"/>
      <c r="D43" s="1527" t="s">
        <v>3036</v>
      </c>
      <c r="E43" s="1588"/>
      <c r="F43" s="1589"/>
    </row>
    <row r="44" spans="2:6" ht="74.25" customHeight="1" x14ac:dyDescent="0.2">
      <c r="B44" s="1527" t="s">
        <v>3207</v>
      </c>
      <c r="C44" s="1589"/>
      <c r="D44" s="1590" t="s">
        <v>3208</v>
      </c>
      <c r="E44" s="1591"/>
      <c r="F44" s="1592"/>
    </row>
    <row r="45" spans="2:6" ht="106.5" customHeight="1" x14ac:dyDescent="0.2">
      <c r="B45" s="1594" t="s">
        <v>3141</v>
      </c>
      <c r="C45" s="1597"/>
      <c r="D45" s="1575" t="s">
        <v>3714</v>
      </c>
      <c r="E45" s="1623"/>
      <c r="F45" s="1576"/>
    </row>
    <row r="46" spans="2:6" ht="169.5" customHeight="1" x14ac:dyDescent="0.2">
      <c r="B46" s="1594" t="s">
        <v>3142</v>
      </c>
      <c r="C46" s="1597"/>
      <c r="D46" s="1575" t="s">
        <v>3209</v>
      </c>
      <c r="E46" s="1623"/>
      <c r="F46" s="1576"/>
    </row>
    <row r="47" spans="2:6" ht="60.75" customHeight="1" x14ac:dyDescent="0.2">
      <c r="B47" s="1613" t="s">
        <v>3496</v>
      </c>
      <c r="C47" s="1622"/>
      <c r="D47" s="1565" t="s">
        <v>3497</v>
      </c>
      <c r="E47" s="1621"/>
      <c r="F47" s="1566"/>
    </row>
  </sheetData>
  <sheetProtection algorithmName="SHA-512" hashValue="K9Sv5fCfpXpTJSFr3U9MZldqacZF8br6P3imbYqDB1WZNEYE2yjxuGbE5CpLuioejtOTIujFGpxe6ZJmA6mS9g==" saltValue="Iyg2pJPrai5A51H3jf0VWw==" spinCount="100000" sheet="1" objects="1" scenarios="1"/>
  <mergeCells count="13">
    <mergeCell ref="D47:F47"/>
    <mergeCell ref="B47:C47"/>
    <mergeCell ref="B45:C45"/>
    <mergeCell ref="D45:F45"/>
    <mergeCell ref="B46:C46"/>
    <mergeCell ref="D46:F46"/>
    <mergeCell ref="B7:C7"/>
    <mergeCell ref="E12:F12"/>
    <mergeCell ref="B43:C43"/>
    <mergeCell ref="D43:F43"/>
    <mergeCell ref="B44:C44"/>
    <mergeCell ref="D44:F44"/>
    <mergeCell ref="B10:C10"/>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40"/>
  <sheetViews>
    <sheetView workbookViewId="0">
      <selection activeCell="A2" sqref="A2"/>
    </sheetView>
  </sheetViews>
  <sheetFormatPr baseColWidth="10" defaultColWidth="9" defaultRowHeight="14.25" x14ac:dyDescent="0.2"/>
  <cols>
    <col min="1" max="1" width="2.85546875" style="74" customWidth="1"/>
    <col min="2" max="2" width="80.425781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5.2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2837</v>
      </c>
      <c r="C7" s="6"/>
      <c r="D7" s="6"/>
      <c r="E7" s="41"/>
      <c r="F7" s="6"/>
      <c r="G7" s="86"/>
      <c r="I7" s="6"/>
      <c r="J7" s="83"/>
      <c r="K7" s="83"/>
      <c r="L7" s="83"/>
    </row>
    <row r="8" spans="1:12" ht="25.5" x14ac:dyDescent="0.2">
      <c r="B8" s="745" t="s">
        <v>3329</v>
      </c>
      <c r="C8" s="637"/>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31.5" customHeight="1" x14ac:dyDescent="0.25">
      <c r="E11" s="1534" t="s">
        <v>1724</v>
      </c>
      <c r="F11" s="1535"/>
    </row>
    <row r="23" spans="2:6" ht="12" customHeight="1" x14ac:dyDescent="0.2"/>
    <row r="24" spans="2:6" ht="25.5" x14ac:dyDescent="0.2">
      <c r="B24" s="740" t="s">
        <v>2444</v>
      </c>
    </row>
    <row r="25" spans="2:6" ht="45.75" customHeight="1" x14ac:dyDescent="0.2">
      <c r="B25" s="1624" t="s">
        <v>3210</v>
      </c>
      <c r="C25" s="1625"/>
      <c r="D25" s="1624" t="s">
        <v>2830</v>
      </c>
      <c r="E25" s="1626"/>
      <c r="F25" s="1625"/>
    </row>
    <row r="26" spans="2:6" ht="90" customHeight="1" x14ac:dyDescent="0.2">
      <c r="B26" s="1547" t="s">
        <v>3126</v>
      </c>
      <c r="C26" s="1549"/>
      <c r="D26" s="1547" t="s">
        <v>3767</v>
      </c>
      <c r="E26" s="1548"/>
      <c r="F26" s="1549"/>
    </row>
    <row r="27" spans="2:6" ht="49.5" customHeight="1" x14ac:dyDescent="0.2">
      <c r="B27" s="1547" t="s">
        <v>3127</v>
      </c>
      <c r="C27" s="1549"/>
      <c r="D27" s="1547" t="s">
        <v>3128</v>
      </c>
      <c r="E27" s="1548"/>
      <c r="F27" s="1549"/>
    </row>
    <row r="40" spans="3:3" x14ac:dyDescent="0.2">
      <c r="C40" s="105"/>
    </row>
  </sheetData>
  <sheetProtection algorithmName="SHA-512" hashValue="TPp1lsL3azMJzNWyBWW1IJQLbtpTftKpHo0mWPA4axbBd4AMRyvoBNAeOprTzo6zHsG/+Ck7jo9kaMdFayx4hw==" saltValue="PvHOKkNuE+SQMGSfd0AyiA==" spinCount="100000" sheet="1" objects="1" scenarios="1"/>
  <customSheetViews>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7:C27"/>
    <mergeCell ref="D27:F27"/>
    <mergeCell ref="E11:F11"/>
    <mergeCell ref="B25:C25"/>
    <mergeCell ref="D25:F25"/>
    <mergeCell ref="D26:F26"/>
    <mergeCell ref="B26:C26"/>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workbookViewId="0"/>
  </sheetViews>
  <sheetFormatPr baseColWidth="10" defaultColWidth="9" defaultRowHeight="14.25" x14ac:dyDescent="0.2"/>
  <cols>
    <col min="1" max="1" width="2.85546875" style="74" customWidth="1"/>
    <col min="2" max="2" width="98.7109375" style="74" customWidth="1"/>
    <col min="3" max="4" width="31.85546875" style="74" customWidth="1"/>
    <col min="5" max="6" width="16.7109375" style="74" customWidth="1"/>
    <col min="7" max="16384" width="9" style="74"/>
  </cols>
  <sheetData>
    <row r="1" spans="1:12" x14ac:dyDescent="0.2">
      <c r="A1" s="267"/>
    </row>
    <row r="3" spans="1:12" ht="48" customHeight="1" x14ac:dyDescent="0.25">
      <c r="B3" s="734" t="s">
        <v>2421</v>
      </c>
      <c r="C3" s="62"/>
      <c r="E3" s="62"/>
      <c r="F3" s="62"/>
      <c r="G3" s="62"/>
    </row>
    <row r="4" spans="1:12" ht="26.2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6" customHeight="1" x14ac:dyDescent="0.2">
      <c r="B7" s="760" t="s">
        <v>3570</v>
      </c>
      <c r="C7" s="6"/>
      <c r="D7" s="6"/>
      <c r="E7" s="41"/>
      <c r="F7" s="6"/>
      <c r="G7" s="86"/>
      <c r="I7" s="6"/>
      <c r="J7" s="83"/>
      <c r="K7" s="83"/>
      <c r="L7" s="83"/>
    </row>
    <row r="8" spans="1:12" ht="38.25" x14ac:dyDescent="0.2">
      <c r="B8" s="863" t="s">
        <v>3125</v>
      </c>
      <c r="C8" s="6"/>
      <c r="D8" s="6"/>
      <c r="E8" s="41" t="str">
        <f>Inhalt!$C$7</f>
        <v>V. OncoBox: P1.1.1 (251203)</v>
      </c>
      <c r="G8" s="86"/>
      <c r="H8" s="6"/>
      <c r="I8" s="6"/>
      <c r="J8" s="83"/>
      <c r="K8" s="83"/>
      <c r="L8" s="83"/>
    </row>
    <row r="9" spans="1:12" ht="15.75" x14ac:dyDescent="0.2">
      <c r="B9" s="529"/>
      <c r="E9" s="41" t="str">
        <f>Inhalt!$C$8</f>
        <v>V. Spezifikation: P1.1.1 (251203)</v>
      </c>
      <c r="G9" s="86"/>
      <c r="H9" s="6"/>
      <c r="I9" s="6"/>
    </row>
    <row r="10" spans="1:12" x14ac:dyDescent="0.2">
      <c r="B10" s="41"/>
      <c r="E10" s="153"/>
      <c r="G10" s="41"/>
    </row>
    <row r="11" spans="1:12" ht="27" customHeight="1" x14ac:dyDescent="0.25">
      <c r="E11" s="1534" t="s">
        <v>1724</v>
      </c>
      <c r="F11" s="1535"/>
    </row>
    <row r="40" spans="2:6" x14ac:dyDescent="0.2">
      <c r="C40" s="105"/>
    </row>
    <row r="42" spans="2:6" ht="31.5" x14ac:dyDescent="0.25">
      <c r="B42" s="739" t="s">
        <v>2446</v>
      </c>
    </row>
    <row r="44" spans="2:6" ht="25.5" x14ac:dyDescent="0.2">
      <c r="B44" s="200" t="s">
        <v>2449</v>
      </c>
    </row>
    <row r="45" spans="2:6" ht="48" customHeight="1" x14ac:dyDescent="0.2">
      <c r="B45" s="81" t="s">
        <v>2436</v>
      </c>
      <c r="C45" s="81" t="s">
        <v>2437</v>
      </c>
      <c r="D45" s="81" t="s">
        <v>2438</v>
      </c>
      <c r="E45" s="81" t="s">
        <v>2439</v>
      </c>
      <c r="F45" s="82" t="s">
        <v>2440</v>
      </c>
    </row>
    <row r="46" spans="2:6" ht="182.25" customHeight="1" x14ac:dyDescent="0.2">
      <c r="B46" s="140" t="s">
        <v>2286</v>
      </c>
      <c r="C46" s="140"/>
      <c r="D46" s="578" t="s">
        <v>2458</v>
      </c>
      <c r="E46" s="166" t="s">
        <v>243</v>
      </c>
      <c r="F46" s="154"/>
    </row>
    <row r="47" spans="2:6" ht="45" x14ac:dyDescent="0.2">
      <c r="B47" s="646" t="s">
        <v>1966</v>
      </c>
      <c r="C47" s="646"/>
      <c r="D47" s="578" t="s">
        <v>2202</v>
      </c>
      <c r="E47" s="646" t="s">
        <v>25</v>
      </c>
      <c r="F47" s="414"/>
    </row>
    <row r="48" spans="2:6" ht="96" customHeight="1" x14ac:dyDescent="0.2">
      <c r="B48" s="578" t="s">
        <v>1971</v>
      </c>
      <c r="C48" s="578"/>
      <c r="D48" s="578" t="s">
        <v>2203</v>
      </c>
      <c r="E48" s="646" t="s">
        <v>700</v>
      </c>
      <c r="F48" s="414"/>
    </row>
    <row r="49" spans="2:6" ht="78.75" x14ac:dyDescent="0.2">
      <c r="B49" s="578" t="s">
        <v>1972</v>
      </c>
      <c r="C49" s="578"/>
      <c r="D49" s="578" t="s">
        <v>2204</v>
      </c>
      <c r="E49" s="578" t="s">
        <v>2207</v>
      </c>
      <c r="F49" s="414"/>
    </row>
    <row r="50" spans="2:6" ht="78.75" x14ac:dyDescent="0.2">
      <c r="B50" s="131" t="s">
        <v>1979</v>
      </c>
      <c r="C50" s="131"/>
      <c r="D50" s="137" t="s">
        <v>2205</v>
      </c>
      <c r="E50" s="131"/>
      <c r="F50" s="137" t="s">
        <v>2208</v>
      </c>
    </row>
    <row r="51" spans="2:6" ht="78.75" x14ac:dyDescent="0.2">
      <c r="B51" s="131" t="s">
        <v>1980</v>
      </c>
      <c r="C51" s="131"/>
      <c r="D51" s="137" t="s">
        <v>2206</v>
      </c>
      <c r="E51" s="131"/>
      <c r="F51" s="137" t="s">
        <v>2208</v>
      </c>
    </row>
    <row r="54" spans="2:6" ht="27.75" customHeight="1" x14ac:dyDescent="0.2">
      <c r="B54" s="200" t="s">
        <v>2860</v>
      </c>
    </row>
    <row r="55" spans="2:6" ht="56.25" x14ac:dyDescent="0.2">
      <c r="B55" s="158" t="s">
        <v>2288</v>
      </c>
      <c r="C55" s="158"/>
      <c r="D55" s="635" t="s">
        <v>2209</v>
      </c>
      <c r="E55" s="158" t="s">
        <v>2210</v>
      </c>
      <c r="F55" s="158"/>
    </row>
    <row r="56" spans="2:6" x14ac:dyDescent="0.2">
      <c r="B56" s="77"/>
      <c r="C56" s="77"/>
      <c r="D56" s="77" t="s">
        <v>30</v>
      </c>
      <c r="E56" s="77"/>
      <c r="F56" s="77"/>
    </row>
    <row r="57" spans="2:6" x14ac:dyDescent="0.2">
      <c r="B57" s="77"/>
      <c r="C57" s="77"/>
      <c r="D57" s="77"/>
      <c r="E57" s="77"/>
      <c r="F57" s="77"/>
    </row>
    <row r="58" spans="2:6" x14ac:dyDescent="0.2">
      <c r="B58" s="77"/>
      <c r="C58" s="77"/>
      <c r="D58" s="77"/>
      <c r="E58" s="77"/>
      <c r="F58" s="77"/>
    </row>
    <row r="59" spans="2:6" ht="25.5" x14ac:dyDescent="0.2">
      <c r="B59" s="740" t="s">
        <v>2444</v>
      </c>
    </row>
    <row r="60" spans="2:6" ht="131.25" customHeight="1" x14ac:dyDescent="0.2">
      <c r="B60" s="1586" t="s">
        <v>2211</v>
      </c>
      <c r="C60" s="1587"/>
      <c r="D60" s="1527" t="s">
        <v>3478</v>
      </c>
      <c r="E60" s="1588"/>
      <c r="F60" s="1589"/>
    </row>
    <row r="61" spans="2:6" ht="37.5" customHeight="1" x14ac:dyDescent="0.2">
      <c r="B61" s="1608" t="s">
        <v>2578</v>
      </c>
      <c r="C61" s="1631"/>
      <c r="D61" s="1527" t="s">
        <v>2212</v>
      </c>
      <c r="E61" s="1588"/>
      <c r="F61" s="1589"/>
    </row>
    <row r="62" spans="2:6" ht="30.75" customHeight="1" x14ac:dyDescent="0.2">
      <c r="B62" s="1608" t="s">
        <v>2213</v>
      </c>
      <c r="C62" s="1611"/>
      <c r="D62" s="1530" t="s">
        <v>2214</v>
      </c>
      <c r="E62" s="1630"/>
      <c r="F62" s="1584"/>
    </row>
    <row r="63" spans="2:6" ht="78.75" customHeight="1" x14ac:dyDescent="0.2">
      <c r="B63" s="1545" t="s">
        <v>2462</v>
      </c>
      <c r="C63" s="1627"/>
      <c r="D63" s="1545" t="s">
        <v>2461</v>
      </c>
      <c r="E63" s="1628"/>
      <c r="F63" s="1629"/>
    </row>
  </sheetData>
  <sheetProtection algorithmName="SHA-512" hashValue="hMRz38ezufmOX3ulT+8JPbDPgQQo2MyrteEzfexh1TVodML3IXnmtc5ZjW6FXHpVsaiUT7u4L93NJJULORtiIQ==" saltValue="zHnU7mVAvNtpXlaFQ5/Fu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workbookViewId="0"/>
  </sheetViews>
  <sheetFormatPr baseColWidth="10" defaultColWidth="9" defaultRowHeight="14.25" x14ac:dyDescent="0.2"/>
  <cols>
    <col min="1" max="1" width="2.85546875" style="74" customWidth="1"/>
    <col min="2" max="2" width="54.140625" style="74" customWidth="1"/>
    <col min="3" max="4" width="31.85546875" style="74" customWidth="1"/>
    <col min="5" max="6" width="16.7109375" style="74" customWidth="1"/>
    <col min="7" max="16384" width="9" style="74"/>
  </cols>
  <sheetData>
    <row r="1" spans="1:12" x14ac:dyDescent="0.2">
      <c r="A1" s="267"/>
    </row>
    <row r="3" spans="1:12" ht="54" x14ac:dyDescent="0.25">
      <c r="B3" s="734" t="s">
        <v>2421</v>
      </c>
      <c r="C3" s="62"/>
      <c r="E3" s="62"/>
      <c r="F3" s="62"/>
      <c r="G3" s="62"/>
    </row>
    <row r="4" spans="1:12" ht="39"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3571</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38" spans="2:6" x14ac:dyDescent="0.2">
      <c r="C38" s="105"/>
    </row>
    <row r="39" spans="2:6" ht="31.5" x14ac:dyDescent="0.25">
      <c r="B39" s="739" t="s">
        <v>2446</v>
      </c>
    </row>
    <row r="41" spans="2:6" ht="30" x14ac:dyDescent="0.25">
      <c r="B41" s="761" t="s">
        <v>2838</v>
      </c>
    </row>
    <row r="42" spans="2:6" ht="49.5" customHeight="1" x14ac:dyDescent="0.2">
      <c r="B42" s="81" t="s">
        <v>2436</v>
      </c>
      <c r="C42" s="81" t="s">
        <v>2437</v>
      </c>
      <c r="D42" s="81" t="s">
        <v>2438</v>
      </c>
      <c r="E42" s="81" t="s">
        <v>2439</v>
      </c>
      <c r="F42" s="82" t="s">
        <v>2440</v>
      </c>
    </row>
    <row r="43" spans="2:6" ht="175.5" customHeight="1" x14ac:dyDescent="0.2">
      <c r="B43" s="139" t="s">
        <v>2286</v>
      </c>
      <c r="C43" s="139"/>
      <c r="D43" s="578" t="s">
        <v>2458</v>
      </c>
      <c r="E43" s="165">
        <v>1</v>
      </c>
      <c r="F43" s="141"/>
    </row>
    <row r="44" spans="2:6" ht="45" x14ac:dyDescent="0.2">
      <c r="B44" s="137" t="s">
        <v>1966</v>
      </c>
      <c r="C44" s="137"/>
      <c r="D44" s="158" t="s">
        <v>2202</v>
      </c>
      <c r="E44" s="141" t="s">
        <v>26</v>
      </c>
      <c r="F44" s="141"/>
    </row>
    <row r="48" spans="2:6" ht="25.5" x14ac:dyDescent="0.2">
      <c r="B48" s="740" t="s">
        <v>2444</v>
      </c>
    </row>
    <row r="49" spans="2:6" ht="15" x14ac:dyDescent="0.25">
      <c r="B49" s="1608"/>
      <c r="C49" s="1631"/>
      <c r="D49" s="1632"/>
      <c r="E49" s="1541"/>
      <c r="F49" s="1541"/>
    </row>
  </sheetData>
  <sheetProtection algorithmName="SHA-512" hashValue="F+/+nHp/8VcpHgY24cXvApEY4KUprH1uno44IwYqI3ZE1FbmKL9Cr73icHPBD0ipJH9gcmZKmZBecrIeNc1slw==" saltValue="DOZM0y3WufGOsBjG+9ZWr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workbookViewId="0"/>
  </sheetViews>
  <sheetFormatPr baseColWidth="10" defaultColWidth="9.140625" defaultRowHeight="12" customHeight="1" x14ac:dyDescent="0.2"/>
  <cols>
    <col min="1" max="1" width="2.85546875" style="145" customWidth="1"/>
    <col min="2" max="2" width="10.28515625" style="145" customWidth="1"/>
    <col min="3" max="3" width="7.85546875" style="145" customWidth="1"/>
    <col min="4" max="4" width="11.42578125" style="145" customWidth="1"/>
    <col min="5" max="5" width="11.85546875" style="145" customWidth="1"/>
    <col min="6" max="6" width="27.42578125" style="145" customWidth="1"/>
    <col min="7" max="7" width="5.5703125" style="145" customWidth="1"/>
    <col min="8" max="11" width="5.7109375" style="145" customWidth="1"/>
    <col min="12" max="12" width="22" style="145" customWidth="1"/>
    <col min="13" max="13" width="7.140625" style="145" customWidth="1"/>
    <col min="14" max="16384" width="9.140625" style="145"/>
  </cols>
  <sheetData>
    <row r="1" spans="2:12" s="77" customFormat="1" ht="14.25" x14ac:dyDescent="0.2"/>
    <row r="2" spans="2:12" s="77" customFormat="1" ht="14.25" x14ac:dyDescent="0.2"/>
    <row r="3" spans="2:12" s="77" customFormat="1" ht="18" x14ac:dyDescent="0.25">
      <c r="B3" s="206" t="s">
        <v>1236</v>
      </c>
      <c r="D3" s="206"/>
      <c r="F3" s="206"/>
      <c r="G3" s="206"/>
      <c r="H3" s="206"/>
    </row>
    <row r="4" spans="2:12" s="77" customFormat="1" ht="14.25" customHeight="1" x14ac:dyDescent="0.25">
      <c r="B4" s="36" t="s">
        <v>720</v>
      </c>
      <c r="D4" s="206"/>
      <c r="E4" s="206"/>
      <c r="I4" s="145"/>
    </row>
    <row r="5" spans="2:12" s="77" customFormat="1" ht="14.25" customHeight="1" x14ac:dyDescent="0.2">
      <c r="B5" s="145"/>
      <c r="D5" s="205"/>
      <c r="E5" s="205"/>
      <c r="I5" s="145"/>
      <c r="J5" s="207"/>
      <c r="K5" s="207"/>
    </row>
    <row r="6" spans="2:12" s="77" customFormat="1" ht="14.25" customHeight="1" x14ac:dyDescent="0.2">
      <c r="D6" s="205"/>
      <c r="E6" s="205"/>
      <c r="I6" s="208"/>
      <c r="J6" s="207"/>
      <c r="K6" s="207"/>
    </row>
    <row r="7" spans="2:12" s="77" customFormat="1" ht="15.75" x14ac:dyDescent="0.2">
      <c r="B7" s="205" t="s">
        <v>8</v>
      </c>
      <c r="D7" s="205"/>
      <c r="E7" s="205"/>
      <c r="G7" s="205"/>
      <c r="I7" s="153"/>
      <c r="J7" s="207"/>
      <c r="K7" s="207"/>
    </row>
    <row r="8" spans="2:12" s="77" customFormat="1" ht="15.75" x14ac:dyDescent="0.2">
      <c r="B8" s="209"/>
      <c r="D8" s="205"/>
      <c r="E8" s="205"/>
      <c r="I8" s="153" t="str">
        <f>Inhalt!$C$7</f>
        <v>V. OncoBox: P1.1.1 (251203)</v>
      </c>
      <c r="J8" s="207"/>
      <c r="K8" s="207"/>
    </row>
    <row r="9" spans="2:12" s="77" customFormat="1" ht="14.25" x14ac:dyDescent="0.2">
      <c r="I9" s="153" t="str">
        <f>Inhalt!$C$8</f>
        <v>V. Spezifikation: P1.1.1 (251203)</v>
      </c>
    </row>
    <row r="10" spans="2:12" s="77" customFormat="1" ht="30" customHeight="1" x14ac:dyDescent="0.25">
      <c r="I10" s="1189" t="s">
        <v>1724</v>
      </c>
      <c r="J10" s="1190"/>
      <c r="K10" s="1190"/>
      <c r="L10" s="1190"/>
    </row>
    <row r="11" spans="2:12" s="77" customFormat="1" ht="14.25" x14ac:dyDescent="0.2">
      <c r="I11" s="873"/>
    </row>
    <row r="12" spans="2:12" ht="12" customHeight="1" x14ac:dyDescent="0.2">
      <c r="J12" s="207"/>
      <c r="K12" s="207"/>
      <c r="L12" s="207"/>
    </row>
    <row r="13" spans="2:12" ht="12" customHeight="1" x14ac:dyDescent="0.2">
      <c r="B13" s="145" t="s">
        <v>9</v>
      </c>
      <c r="H13" s="77"/>
    </row>
    <row r="14" spans="2:12" ht="12" customHeight="1" x14ac:dyDescent="0.2">
      <c r="B14" s="146" t="s">
        <v>10</v>
      </c>
      <c r="C14" s="146"/>
      <c r="D14" s="146"/>
      <c r="E14" s="146"/>
      <c r="F14" s="146"/>
      <c r="H14" s="77"/>
    </row>
    <row r="15" spans="2:12" ht="12.75" customHeight="1" x14ac:dyDescent="0.2">
      <c r="B15" s="77"/>
      <c r="C15" s="145" t="s">
        <v>644</v>
      </c>
      <c r="H15" s="77"/>
    </row>
    <row r="16" spans="2:12" ht="12.75" customHeight="1" x14ac:dyDescent="0.2">
      <c r="B16" s="77"/>
      <c r="C16" s="77"/>
      <c r="D16" s="145" t="s">
        <v>642</v>
      </c>
      <c r="H16" s="77"/>
    </row>
    <row r="17" spans="2:11" ht="12.75" customHeight="1" x14ac:dyDescent="0.2">
      <c r="B17" s="77"/>
      <c r="C17" s="77"/>
      <c r="D17" s="145" t="s">
        <v>643</v>
      </c>
      <c r="H17" s="77"/>
    </row>
    <row r="18" spans="2:11" ht="12.75" customHeight="1" x14ac:dyDescent="0.2">
      <c r="B18" s="77"/>
      <c r="C18" s="77"/>
      <c r="D18" s="145" t="s">
        <v>647</v>
      </c>
      <c r="H18" s="77"/>
    </row>
    <row r="19" spans="2:11" ht="12" customHeight="1" x14ac:dyDescent="0.2">
      <c r="B19" s="77"/>
      <c r="C19" s="145" t="s">
        <v>645</v>
      </c>
      <c r="H19" s="77"/>
      <c r="I19" s="146"/>
      <c r="J19" s="146"/>
      <c r="K19" s="146"/>
    </row>
    <row r="20" spans="2:11" ht="12" customHeight="1" x14ac:dyDescent="0.2">
      <c r="C20" s="145" t="s">
        <v>436</v>
      </c>
      <c r="H20" s="77"/>
    </row>
    <row r="21" spans="2:11" ht="12" customHeight="1" x14ac:dyDescent="0.2">
      <c r="B21" s="146"/>
      <c r="C21" s="146"/>
      <c r="D21" s="146" t="s">
        <v>437</v>
      </c>
      <c r="E21" s="146"/>
      <c r="F21" s="146"/>
      <c r="G21" s="146"/>
      <c r="H21" s="77"/>
    </row>
    <row r="22" spans="2:11" ht="12" customHeight="1" x14ac:dyDescent="0.2">
      <c r="B22" s="146"/>
      <c r="C22" s="146"/>
      <c r="D22" s="146"/>
      <c r="E22" s="1188" t="s">
        <v>588</v>
      </c>
      <c r="F22" s="1188"/>
      <c r="G22" s="146"/>
      <c r="H22" s="77"/>
    </row>
    <row r="23" spans="2:11" ht="12" customHeight="1" x14ac:dyDescent="0.2">
      <c r="E23" s="145" t="s">
        <v>438</v>
      </c>
      <c r="H23" s="77"/>
    </row>
    <row r="24" spans="2:11" ht="12" customHeight="1" x14ac:dyDescent="0.2">
      <c r="E24" s="145" t="s">
        <v>439</v>
      </c>
      <c r="H24" s="77"/>
    </row>
    <row r="25" spans="2:11" ht="12" customHeight="1" x14ac:dyDescent="0.2">
      <c r="E25" s="145" t="s">
        <v>440</v>
      </c>
      <c r="H25" s="77"/>
    </row>
    <row r="26" spans="2:11" ht="12" customHeight="1" x14ac:dyDescent="0.2">
      <c r="E26" s="145" t="s">
        <v>441</v>
      </c>
      <c r="H26" s="77"/>
    </row>
    <row r="27" spans="2:11" ht="12" customHeight="1" x14ac:dyDescent="0.2">
      <c r="E27" s="145" t="s">
        <v>442</v>
      </c>
      <c r="H27" s="77"/>
    </row>
    <row r="28" spans="2:11" ht="12" customHeight="1" x14ac:dyDescent="0.2">
      <c r="E28" s="145" t="s">
        <v>443</v>
      </c>
      <c r="H28" s="77"/>
    </row>
    <row r="29" spans="2:11" ht="12" customHeight="1" x14ac:dyDescent="0.2">
      <c r="D29" s="145" t="s">
        <v>444</v>
      </c>
      <c r="H29" s="77"/>
    </row>
    <row r="30" spans="2:11" ht="12" customHeight="1" x14ac:dyDescent="0.2">
      <c r="D30" s="145" t="s">
        <v>445</v>
      </c>
      <c r="H30" s="77"/>
    </row>
    <row r="31" spans="2:11" ht="12" customHeight="1" x14ac:dyDescent="0.2">
      <c r="E31" s="145" t="s">
        <v>446</v>
      </c>
      <c r="H31" s="77"/>
    </row>
    <row r="32" spans="2:11" ht="12" customHeight="1" x14ac:dyDescent="0.2">
      <c r="F32" s="145" t="s">
        <v>447</v>
      </c>
      <c r="H32" s="77"/>
    </row>
    <row r="33" spans="5:9" ht="12" customHeight="1" x14ac:dyDescent="0.2">
      <c r="F33" s="145" t="s">
        <v>448</v>
      </c>
      <c r="H33" s="77"/>
    </row>
    <row r="34" spans="5:9" ht="12" customHeight="1" x14ac:dyDescent="0.2">
      <c r="F34" s="145" t="s">
        <v>449</v>
      </c>
      <c r="H34" s="77"/>
    </row>
    <row r="35" spans="5:9" ht="12" customHeight="1" x14ac:dyDescent="0.2">
      <c r="F35" s="145" t="s">
        <v>450</v>
      </c>
      <c r="H35" s="77"/>
    </row>
    <row r="36" spans="5:9" ht="12" customHeight="1" x14ac:dyDescent="0.2">
      <c r="F36" s="15" t="s">
        <v>1102</v>
      </c>
      <c r="G36" s="15"/>
      <c r="H36" s="105"/>
      <c r="I36" s="15"/>
    </row>
    <row r="37" spans="5:9" ht="12" customHeight="1" x14ac:dyDescent="0.2">
      <c r="F37" s="145" t="s">
        <v>451</v>
      </c>
      <c r="H37" s="77"/>
    </row>
    <row r="38" spans="5:9" ht="12" customHeight="1" x14ac:dyDescent="0.2">
      <c r="E38" s="145" t="s">
        <v>452</v>
      </c>
      <c r="H38" s="77"/>
    </row>
    <row r="39" spans="5:9" ht="12" customHeight="1" x14ac:dyDescent="0.2">
      <c r="E39" s="145" t="s">
        <v>453</v>
      </c>
      <c r="H39" s="77"/>
    </row>
    <row r="40" spans="5:9" ht="12" customHeight="1" x14ac:dyDescent="0.2">
      <c r="E40" s="145" t="s">
        <v>454</v>
      </c>
      <c r="H40" s="77"/>
    </row>
    <row r="41" spans="5:9" ht="12" customHeight="1" x14ac:dyDescent="0.2">
      <c r="F41" s="145" t="s">
        <v>455</v>
      </c>
      <c r="H41" s="77"/>
    </row>
    <row r="42" spans="5:9" ht="12" customHeight="1" x14ac:dyDescent="0.2">
      <c r="F42" s="145" t="s">
        <v>456</v>
      </c>
      <c r="H42" s="77"/>
    </row>
    <row r="43" spans="5:9" ht="12" customHeight="1" x14ac:dyDescent="0.2">
      <c r="F43" s="145" t="s">
        <v>457</v>
      </c>
      <c r="H43" s="77"/>
    </row>
    <row r="44" spans="5:9" ht="12" customHeight="1" x14ac:dyDescent="0.2">
      <c r="F44" s="145" t="s">
        <v>458</v>
      </c>
      <c r="H44" s="77"/>
    </row>
    <row r="45" spans="5:9" ht="12" customHeight="1" x14ac:dyDescent="0.2">
      <c r="F45" s="145" t="s">
        <v>589</v>
      </c>
      <c r="H45" s="77"/>
    </row>
    <row r="46" spans="5:9" ht="12" customHeight="1" x14ac:dyDescent="0.2">
      <c r="F46" s="104" t="s">
        <v>459</v>
      </c>
      <c r="G46" s="104"/>
      <c r="H46" s="77"/>
    </row>
    <row r="47" spans="5:9" ht="12" customHeight="1" x14ac:dyDescent="0.2">
      <c r="E47" s="145" t="s">
        <v>460</v>
      </c>
      <c r="H47" s="77"/>
    </row>
    <row r="48" spans="5:9" ht="12" customHeight="1" x14ac:dyDescent="0.2">
      <c r="E48" s="145" t="s">
        <v>461</v>
      </c>
      <c r="H48" s="77"/>
    </row>
    <row r="49" spans="5:8" ht="12" customHeight="1" x14ac:dyDescent="0.2">
      <c r="F49" s="145" t="s">
        <v>462</v>
      </c>
      <c r="H49" s="77"/>
    </row>
    <row r="50" spans="5:8" ht="12" customHeight="1" x14ac:dyDescent="0.2">
      <c r="F50" s="145" t="s">
        <v>463</v>
      </c>
      <c r="H50" s="77"/>
    </row>
    <row r="51" spans="5:8" ht="12" customHeight="1" x14ac:dyDescent="0.2">
      <c r="F51" s="145" t="s">
        <v>464</v>
      </c>
      <c r="H51" s="77"/>
    </row>
    <row r="52" spans="5:8" ht="12" customHeight="1" x14ac:dyDescent="0.2">
      <c r="F52" s="145" t="s">
        <v>465</v>
      </c>
    </row>
    <row r="53" spans="5:8" ht="12" customHeight="1" x14ac:dyDescent="0.2">
      <c r="F53" s="145" t="s">
        <v>466</v>
      </c>
      <c r="H53" s="77"/>
    </row>
    <row r="54" spans="5:8" ht="12" customHeight="1" x14ac:dyDescent="0.2">
      <c r="F54" s="145" t="s">
        <v>467</v>
      </c>
      <c r="H54" s="77"/>
    </row>
    <row r="55" spans="5:8" ht="12" customHeight="1" x14ac:dyDescent="0.2">
      <c r="F55" s="145" t="s">
        <v>468</v>
      </c>
      <c r="H55" s="77"/>
    </row>
    <row r="56" spans="5:8" ht="12" customHeight="1" x14ac:dyDescent="0.2">
      <c r="F56" s="145" t="s">
        <v>469</v>
      </c>
      <c r="H56" s="77"/>
    </row>
    <row r="57" spans="5:8" ht="12" customHeight="1" x14ac:dyDescent="0.2">
      <c r="F57" s="145" t="s">
        <v>470</v>
      </c>
      <c r="H57" s="77"/>
    </row>
    <row r="58" spans="5:8" ht="12" customHeight="1" x14ac:dyDescent="0.2">
      <c r="F58" s="145" t="s">
        <v>471</v>
      </c>
      <c r="H58" s="77"/>
    </row>
    <row r="59" spans="5:8" ht="12" customHeight="1" x14ac:dyDescent="0.2">
      <c r="F59" s="145" t="s">
        <v>472</v>
      </c>
      <c r="H59" s="77"/>
    </row>
    <row r="60" spans="5:8" ht="12" customHeight="1" x14ac:dyDescent="0.2">
      <c r="F60" s="145" t="s">
        <v>473</v>
      </c>
      <c r="H60" s="77"/>
    </row>
    <row r="61" spans="5:8" ht="12" customHeight="1" x14ac:dyDescent="0.2">
      <c r="F61" s="145" t="s">
        <v>474</v>
      </c>
      <c r="H61" s="77"/>
    </row>
    <row r="62" spans="5:8" ht="12" customHeight="1" x14ac:dyDescent="0.2">
      <c r="F62" s="145" t="s">
        <v>475</v>
      </c>
      <c r="H62" s="77"/>
    </row>
    <row r="63" spans="5:8" ht="12" customHeight="1" x14ac:dyDescent="0.2">
      <c r="F63" s="145" t="s">
        <v>476</v>
      </c>
      <c r="H63" s="77"/>
    </row>
    <row r="64" spans="5:8" ht="12" customHeight="1" x14ac:dyDescent="0.2">
      <c r="E64" s="145" t="s">
        <v>477</v>
      </c>
      <c r="H64" s="77"/>
    </row>
    <row r="65" spans="5:8" ht="12" customHeight="1" x14ac:dyDescent="0.2">
      <c r="E65" s="145" t="s">
        <v>478</v>
      </c>
      <c r="H65" s="77"/>
    </row>
    <row r="66" spans="5:8" ht="12" customHeight="1" x14ac:dyDescent="0.2">
      <c r="F66" s="145" t="s">
        <v>479</v>
      </c>
      <c r="H66" s="77"/>
    </row>
    <row r="67" spans="5:8" ht="12" customHeight="1" x14ac:dyDescent="0.2">
      <c r="F67" s="145" t="s">
        <v>480</v>
      </c>
      <c r="H67" s="77"/>
    </row>
    <row r="68" spans="5:8" ht="12" customHeight="1" x14ac:dyDescent="0.2">
      <c r="E68" s="145" t="s">
        <v>481</v>
      </c>
      <c r="H68" s="77"/>
    </row>
    <row r="69" spans="5:8" ht="12" customHeight="1" x14ac:dyDescent="0.2">
      <c r="E69" s="145" t="s">
        <v>482</v>
      </c>
      <c r="H69" s="77"/>
    </row>
    <row r="70" spans="5:8" ht="12" customHeight="1" x14ac:dyDescent="0.2">
      <c r="F70" s="145" t="s">
        <v>483</v>
      </c>
      <c r="H70" s="77"/>
    </row>
    <row r="71" spans="5:8" ht="12" customHeight="1" x14ac:dyDescent="0.2">
      <c r="F71" s="145" t="s">
        <v>484</v>
      </c>
      <c r="H71" s="77"/>
    </row>
    <row r="72" spans="5:8" ht="12" customHeight="1" x14ac:dyDescent="0.2">
      <c r="E72" s="145" t="s">
        <v>485</v>
      </c>
      <c r="H72" s="77"/>
    </row>
    <row r="73" spans="5:8" ht="12" customHeight="1" x14ac:dyDescent="0.2">
      <c r="E73" s="145" t="s">
        <v>486</v>
      </c>
      <c r="H73" s="77"/>
    </row>
    <row r="74" spans="5:8" ht="12" customHeight="1" x14ac:dyDescent="0.2">
      <c r="F74" s="145" t="s">
        <v>487</v>
      </c>
      <c r="H74" s="77"/>
    </row>
    <row r="75" spans="5:8" ht="12" customHeight="1" x14ac:dyDescent="0.2">
      <c r="F75" s="145" t="s">
        <v>488</v>
      </c>
      <c r="H75" s="77"/>
    </row>
    <row r="76" spans="5:8" ht="12" customHeight="1" x14ac:dyDescent="0.2">
      <c r="F76" s="145" t="s">
        <v>489</v>
      </c>
      <c r="H76" s="77"/>
    </row>
    <row r="77" spans="5:8" ht="12" customHeight="1" x14ac:dyDescent="0.2">
      <c r="F77" s="145" t="s">
        <v>490</v>
      </c>
      <c r="H77" s="77"/>
    </row>
    <row r="78" spans="5:8" ht="12" customHeight="1" x14ac:dyDescent="0.2">
      <c r="F78" s="145" t="s">
        <v>491</v>
      </c>
      <c r="H78" s="77"/>
    </row>
    <row r="79" spans="5:8" ht="12" customHeight="1" x14ac:dyDescent="0.2">
      <c r="F79" s="145" t="s">
        <v>492</v>
      </c>
      <c r="H79" s="77"/>
    </row>
    <row r="80" spans="5:8" ht="12" customHeight="1" x14ac:dyDescent="0.2">
      <c r="F80" s="145" t="s">
        <v>493</v>
      </c>
      <c r="H80" s="77"/>
    </row>
    <row r="81" spans="5:8" ht="12" customHeight="1" x14ac:dyDescent="0.2">
      <c r="F81" s="145" t="s">
        <v>494</v>
      </c>
      <c r="H81" s="77"/>
    </row>
    <row r="82" spans="5:8" ht="12" customHeight="1" x14ac:dyDescent="0.2">
      <c r="F82" s="145" t="s">
        <v>495</v>
      </c>
      <c r="H82" s="77"/>
    </row>
    <row r="83" spans="5:8" ht="12" customHeight="1" x14ac:dyDescent="0.2">
      <c r="F83" s="145" t="s">
        <v>496</v>
      </c>
      <c r="H83" s="77"/>
    </row>
    <row r="84" spans="5:8" ht="12" customHeight="1" x14ac:dyDescent="0.2">
      <c r="F84" s="145" t="s">
        <v>497</v>
      </c>
      <c r="H84" s="77"/>
    </row>
    <row r="85" spans="5:8" ht="12" customHeight="1" x14ac:dyDescent="0.2">
      <c r="F85" s="145" t="s">
        <v>498</v>
      </c>
      <c r="H85" s="77"/>
    </row>
    <row r="86" spans="5:8" ht="12" customHeight="1" x14ac:dyDescent="0.2">
      <c r="F86" s="145" t="s">
        <v>499</v>
      </c>
      <c r="H86" s="77"/>
    </row>
    <row r="87" spans="5:8" ht="12" customHeight="1" x14ac:dyDescent="0.2">
      <c r="F87" s="145" t="s">
        <v>500</v>
      </c>
      <c r="H87" s="77"/>
    </row>
    <row r="88" spans="5:8" ht="12" customHeight="1" x14ac:dyDescent="0.2">
      <c r="F88" s="145" t="s">
        <v>501</v>
      </c>
      <c r="H88" s="77"/>
    </row>
    <row r="89" spans="5:8" ht="12" customHeight="1" x14ac:dyDescent="0.2">
      <c r="F89" s="145" t="s">
        <v>502</v>
      </c>
      <c r="H89" s="77"/>
    </row>
    <row r="90" spans="5:8" ht="12" customHeight="1" x14ac:dyDescent="0.2">
      <c r="F90" s="145" t="s">
        <v>503</v>
      </c>
      <c r="H90" s="77"/>
    </row>
    <row r="91" spans="5:8" ht="12" customHeight="1" x14ac:dyDescent="0.2">
      <c r="E91" s="145" t="s">
        <v>504</v>
      </c>
      <c r="H91" s="77"/>
    </row>
    <row r="92" spans="5:8" ht="12" customHeight="1" x14ac:dyDescent="0.2">
      <c r="E92" s="145" t="s">
        <v>505</v>
      </c>
      <c r="H92" s="77"/>
    </row>
    <row r="93" spans="5:8" ht="12" customHeight="1" x14ac:dyDescent="0.2">
      <c r="F93" s="145" t="s">
        <v>506</v>
      </c>
      <c r="H93" s="77"/>
    </row>
    <row r="94" spans="5:8" ht="12" customHeight="1" x14ac:dyDescent="0.2">
      <c r="F94" s="145" t="s">
        <v>507</v>
      </c>
      <c r="H94" s="77"/>
    </row>
    <row r="95" spans="5:8" ht="12" customHeight="1" x14ac:dyDescent="0.2">
      <c r="F95" s="145" t="s">
        <v>508</v>
      </c>
      <c r="H95" s="77"/>
    </row>
    <row r="96" spans="5:8" ht="12" customHeight="1" x14ac:dyDescent="0.2">
      <c r="F96" s="145" t="s">
        <v>509</v>
      </c>
      <c r="H96" s="77"/>
    </row>
    <row r="97" spans="2:8" ht="12" customHeight="1" x14ac:dyDescent="0.2">
      <c r="F97" s="145" t="s">
        <v>510</v>
      </c>
      <c r="H97" s="77"/>
    </row>
    <row r="98" spans="2:8" ht="12" customHeight="1" x14ac:dyDescent="0.2">
      <c r="F98" s="145" t="s">
        <v>511</v>
      </c>
      <c r="H98" s="77"/>
    </row>
    <row r="99" spans="2:8" ht="12" customHeight="1" x14ac:dyDescent="0.2">
      <c r="F99" s="145" t="s">
        <v>512</v>
      </c>
      <c r="H99" s="77"/>
    </row>
    <row r="100" spans="2:8" ht="12" customHeight="1" x14ac:dyDescent="0.2">
      <c r="F100" s="145" t="s">
        <v>513</v>
      </c>
      <c r="H100" s="77"/>
    </row>
    <row r="101" spans="2:8" ht="12" customHeight="1" x14ac:dyDescent="0.2">
      <c r="F101" s="145" t="s">
        <v>514</v>
      </c>
      <c r="H101" s="77"/>
    </row>
    <row r="102" spans="2:8" ht="12" customHeight="1" x14ac:dyDescent="0.2">
      <c r="B102" s="77"/>
      <c r="F102" s="145" t="s">
        <v>590</v>
      </c>
    </row>
    <row r="103" spans="2:8" ht="12" customHeight="1" x14ac:dyDescent="0.2">
      <c r="B103" s="77"/>
      <c r="F103" s="145" t="s">
        <v>591</v>
      </c>
    </row>
    <row r="104" spans="2:8" ht="12" customHeight="1" x14ac:dyDescent="0.2">
      <c r="E104" s="145" t="s">
        <v>515</v>
      </c>
      <c r="H104" s="77"/>
    </row>
    <row r="105" spans="2:8" ht="12" customHeight="1" x14ac:dyDescent="0.2">
      <c r="E105" s="145" t="s">
        <v>516</v>
      </c>
      <c r="H105" s="77"/>
    </row>
    <row r="106" spans="2:8" ht="12" customHeight="1" x14ac:dyDescent="0.2">
      <c r="F106" s="145" t="s">
        <v>517</v>
      </c>
      <c r="H106" s="77"/>
    </row>
    <row r="107" spans="2:8" ht="12" customHeight="1" x14ac:dyDescent="0.2">
      <c r="F107" s="145" t="s">
        <v>518</v>
      </c>
      <c r="H107" s="77"/>
    </row>
    <row r="108" spans="2:8" ht="12" customHeight="1" x14ac:dyDescent="0.2">
      <c r="E108" s="145" t="s">
        <v>519</v>
      </c>
      <c r="H108" s="77"/>
    </row>
    <row r="109" spans="2:8" ht="12" customHeight="1" x14ac:dyDescent="0.2">
      <c r="E109" s="145" t="s">
        <v>520</v>
      </c>
      <c r="H109" s="77"/>
    </row>
    <row r="110" spans="2:8" ht="12" customHeight="1" x14ac:dyDescent="0.2">
      <c r="F110" s="145" t="s">
        <v>521</v>
      </c>
      <c r="H110" s="77"/>
    </row>
    <row r="111" spans="2:8" ht="12" customHeight="1" x14ac:dyDescent="0.2">
      <c r="F111" s="145" t="s">
        <v>522</v>
      </c>
    </row>
    <row r="112" spans="2:8" ht="12" customHeight="1" x14ac:dyDescent="0.2">
      <c r="F112" s="145" t="s">
        <v>523</v>
      </c>
      <c r="H112" s="77"/>
    </row>
    <row r="113" spans="5:8" ht="12" customHeight="1" x14ac:dyDescent="0.2">
      <c r="F113" s="145" t="s">
        <v>524</v>
      </c>
      <c r="H113" s="77"/>
    </row>
    <row r="114" spans="5:8" ht="12" customHeight="1" x14ac:dyDescent="0.2">
      <c r="F114" s="145" t="s">
        <v>525</v>
      </c>
      <c r="H114" s="77"/>
    </row>
    <row r="115" spans="5:8" ht="12" customHeight="1" x14ac:dyDescent="0.2">
      <c r="E115" s="145" t="s">
        <v>526</v>
      </c>
      <c r="H115" s="77"/>
    </row>
    <row r="116" spans="5:8" ht="12" customHeight="1" x14ac:dyDescent="0.2">
      <c r="E116" s="145" t="s">
        <v>527</v>
      </c>
      <c r="H116" s="77"/>
    </row>
    <row r="117" spans="5:8" ht="12" customHeight="1" x14ac:dyDescent="0.2">
      <c r="F117" s="145" t="s">
        <v>528</v>
      </c>
      <c r="H117" s="77"/>
    </row>
    <row r="118" spans="5:8" ht="12" customHeight="1" x14ac:dyDescent="0.2">
      <c r="F118" s="145" t="s">
        <v>529</v>
      </c>
      <c r="H118" s="77"/>
    </row>
    <row r="119" spans="5:8" ht="12" customHeight="1" x14ac:dyDescent="0.2">
      <c r="F119" s="145" t="s">
        <v>530</v>
      </c>
      <c r="H119" s="77"/>
    </row>
    <row r="120" spans="5:8" ht="12" customHeight="1" x14ac:dyDescent="0.2">
      <c r="F120" s="145" t="s">
        <v>531</v>
      </c>
      <c r="H120" s="77"/>
    </row>
    <row r="121" spans="5:8" ht="12" customHeight="1" x14ac:dyDescent="0.2">
      <c r="F121" s="145" t="s">
        <v>532</v>
      </c>
      <c r="H121" s="77"/>
    </row>
    <row r="122" spans="5:8" ht="12" customHeight="1" x14ac:dyDescent="0.2">
      <c r="F122" s="145" t="s">
        <v>533</v>
      </c>
      <c r="H122" s="77"/>
    </row>
    <row r="123" spans="5:8" ht="12" customHeight="1" x14ac:dyDescent="0.2">
      <c r="F123" s="145" t="s">
        <v>534</v>
      </c>
      <c r="H123" s="77"/>
    </row>
    <row r="124" spans="5:8" ht="12" customHeight="1" x14ac:dyDescent="0.2">
      <c r="F124" s="145" t="s">
        <v>535</v>
      </c>
      <c r="H124" s="77"/>
    </row>
    <row r="125" spans="5:8" ht="12" customHeight="1" x14ac:dyDescent="0.2">
      <c r="E125" s="145" t="s">
        <v>536</v>
      </c>
      <c r="H125" s="77"/>
    </row>
    <row r="126" spans="5:8" ht="12" customHeight="1" x14ac:dyDescent="0.2">
      <c r="E126" s="145" t="s">
        <v>537</v>
      </c>
      <c r="H126" s="77"/>
    </row>
    <row r="127" spans="5:8" ht="12" customHeight="1" x14ac:dyDescent="0.2">
      <c r="F127" s="145" t="s">
        <v>538</v>
      </c>
      <c r="H127" s="77"/>
    </row>
    <row r="128" spans="5:8" ht="12" customHeight="1" x14ac:dyDescent="0.2">
      <c r="F128" s="145" t="s">
        <v>539</v>
      </c>
      <c r="H128" s="77"/>
    </row>
    <row r="129" spans="5:8" ht="12" customHeight="1" x14ac:dyDescent="0.2">
      <c r="F129" s="145" t="s">
        <v>540</v>
      </c>
      <c r="H129" s="77"/>
    </row>
    <row r="130" spans="5:8" ht="12" customHeight="1" x14ac:dyDescent="0.2">
      <c r="F130" s="145" t="s">
        <v>541</v>
      </c>
      <c r="H130" s="77"/>
    </row>
    <row r="131" spans="5:8" ht="12" customHeight="1" x14ac:dyDescent="0.2">
      <c r="F131" s="145" t="s">
        <v>542</v>
      </c>
      <c r="H131" s="77"/>
    </row>
    <row r="132" spans="5:8" ht="12" customHeight="1" x14ac:dyDescent="0.2">
      <c r="F132" s="145" t="s">
        <v>543</v>
      </c>
      <c r="H132" s="77"/>
    </row>
    <row r="133" spans="5:8" ht="12" customHeight="1" x14ac:dyDescent="0.2">
      <c r="F133" s="145" t="s">
        <v>544</v>
      </c>
      <c r="H133" s="77"/>
    </row>
    <row r="134" spans="5:8" ht="12" customHeight="1" x14ac:dyDescent="0.2">
      <c r="F134" s="145" t="s">
        <v>545</v>
      </c>
      <c r="H134" s="77"/>
    </row>
    <row r="135" spans="5:8" ht="12" customHeight="1" x14ac:dyDescent="0.2">
      <c r="E135" s="145" t="s">
        <v>546</v>
      </c>
      <c r="H135" s="77"/>
    </row>
    <row r="136" spans="5:8" ht="12" customHeight="1" x14ac:dyDescent="0.2">
      <c r="E136" s="145" t="s">
        <v>547</v>
      </c>
      <c r="H136" s="77"/>
    </row>
    <row r="137" spans="5:8" ht="12" customHeight="1" x14ac:dyDescent="0.2">
      <c r="F137" s="145" t="s">
        <v>548</v>
      </c>
      <c r="H137" s="77"/>
    </row>
    <row r="138" spans="5:8" ht="12" customHeight="1" x14ac:dyDescent="0.2">
      <c r="F138" s="145" t="s">
        <v>549</v>
      </c>
      <c r="H138" s="77"/>
    </row>
    <row r="139" spans="5:8" ht="12" customHeight="1" x14ac:dyDescent="0.2">
      <c r="F139" s="145" t="s">
        <v>550</v>
      </c>
      <c r="H139" s="77"/>
    </row>
    <row r="140" spans="5:8" ht="12" customHeight="1" x14ac:dyDescent="0.2">
      <c r="F140" s="145" t="s">
        <v>551</v>
      </c>
      <c r="H140" s="77"/>
    </row>
    <row r="141" spans="5:8" ht="12" customHeight="1" x14ac:dyDescent="0.2">
      <c r="F141" s="145" t="s">
        <v>552</v>
      </c>
      <c r="H141" s="77"/>
    </row>
    <row r="142" spans="5:8" ht="12" customHeight="1" x14ac:dyDescent="0.2">
      <c r="F142" s="145" t="s">
        <v>553</v>
      </c>
      <c r="H142" s="77"/>
    </row>
    <row r="143" spans="5:8" ht="12" customHeight="1" x14ac:dyDescent="0.2">
      <c r="F143" s="145" t="s">
        <v>554</v>
      </c>
      <c r="H143" s="77"/>
    </row>
    <row r="144" spans="5:8" ht="12" customHeight="1" x14ac:dyDescent="0.2">
      <c r="F144" s="145" t="s">
        <v>555</v>
      </c>
      <c r="H144" s="77"/>
    </row>
    <row r="145" spans="2:8" ht="12" customHeight="1" x14ac:dyDescent="0.2">
      <c r="E145" s="145" t="s">
        <v>556</v>
      </c>
      <c r="H145" s="77"/>
    </row>
    <row r="146" spans="2:8" ht="12" customHeight="1" x14ac:dyDescent="0.2">
      <c r="E146" s="145" t="s">
        <v>557</v>
      </c>
      <c r="H146" s="77"/>
    </row>
    <row r="147" spans="2:8" ht="12" customHeight="1" x14ac:dyDescent="0.2">
      <c r="F147" s="145" t="s">
        <v>558</v>
      </c>
      <c r="H147" s="77"/>
    </row>
    <row r="148" spans="2:8" ht="12" customHeight="1" x14ac:dyDescent="0.2">
      <c r="F148" s="145" t="s">
        <v>559</v>
      </c>
      <c r="H148" s="77"/>
    </row>
    <row r="149" spans="2:8" ht="12" customHeight="1" x14ac:dyDescent="0.2">
      <c r="F149" s="145" t="s">
        <v>560</v>
      </c>
      <c r="H149" s="77"/>
    </row>
    <row r="150" spans="2:8" ht="12" customHeight="1" x14ac:dyDescent="0.2">
      <c r="F150" s="145" t="s">
        <v>561</v>
      </c>
      <c r="H150" s="77"/>
    </row>
    <row r="151" spans="2:8" ht="12" customHeight="1" x14ac:dyDescent="0.2">
      <c r="B151" s="77"/>
      <c r="C151" s="77"/>
      <c r="D151" s="77"/>
      <c r="E151" s="77"/>
      <c r="F151" s="145" t="s">
        <v>562</v>
      </c>
      <c r="G151" s="77"/>
      <c r="H151" s="77"/>
    </row>
    <row r="152" spans="2:8" ht="12" customHeight="1" x14ac:dyDescent="0.2">
      <c r="B152" s="77"/>
      <c r="C152" s="77"/>
      <c r="D152" s="77"/>
      <c r="E152" s="77"/>
      <c r="F152" s="145" t="s">
        <v>563</v>
      </c>
      <c r="G152" s="77"/>
      <c r="H152" s="77"/>
    </row>
    <row r="153" spans="2:8" ht="12" customHeight="1" x14ac:dyDescent="0.2">
      <c r="B153" s="77"/>
      <c r="C153" s="77"/>
      <c r="D153" s="77"/>
      <c r="E153" s="77"/>
      <c r="F153" s="145" t="s">
        <v>564</v>
      </c>
      <c r="G153" s="77"/>
      <c r="H153" s="77"/>
    </row>
    <row r="154" spans="2:8" ht="12" customHeight="1" x14ac:dyDescent="0.2">
      <c r="B154" s="77"/>
      <c r="C154" s="77"/>
      <c r="D154" s="77"/>
      <c r="E154" s="77"/>
      <c r="F154" s="145" t="s">
        <v>565</v>
      </c>
      <c r="G154" s="77"/>
      <c r="H154" s="77"/>
    </row>
    <row r="155" spans="2:8" ht="12" customHeight="1" x14ac:dyDescent="0.2">
      <c r="B155" s="77"/>
      <c r="C155" s="77"/>
      <c r="D155" s="77"/>
      <c r="E155" s="145" t="s">
        <v>566</v>
      </c>
      <c r="F155" s="77"/>
      <c r="G155" s="77"/>
      <c r="H155" s="77"/>
    </row>
    <row r="156" spans="2:8" ht="12" customHeight="1" x14ac:dyDescent="0.2">
      <c r="B156" s="77"/>
      <c r="C156" s="77"/>
      <c r="D156" s="77"/>
      <c r="E156" s="145" t="s">
        <v>567</v>
      </c>
      <c r="F156" s="77"/>
      <c r="G156" s="77"/>
      <c r="H156" s="77"/>
    </row>
    <row r="157" spans="2:8" ht="12" customHeight="1" x14ac:dyDescent="0.2">
      <c r="B157" s="77"/>
      <c r="C157" s="77"/>
      <c r="D157" s="77"/>
      <c r="E157" s="145" t="s">
        <v>568</v>
      </c>
      <c r="F157" s="77"/>
      <c r="G157" s="77"/>
      <c r="H157" s="77"/>
    </row>
    <row r="158" spans="2:8" ht="12" customHeight="1" x14ac:dyDescent="0.2">
      <c r="B158" s="77"/>
      <c r="C158" s="77"/>
      <c r="D158" s="77"/>
      <c r="E158" s="77"/>
      <c r="F158" s="145" t="s">
        <v>569</v>
      </c>
      <c r="G158" s="77"/>
      <c r="H158" s="77"/>
    </row>
    <row r="159" spans="2:8" ht="12" customHeight="1" x14ac:dyDescent="0.2">
      <c r="B159" s="77"/>
      <c r="C159" s="77"/>
      <c r="D159" s="77"/>
      <c r="E159" s="77"/>
      <c r="F159" s="145" t="s">
        <v>570</v>
      </c>
      <c r="G159" s="77"/>
      <c r="H159" s="77"/>
    </row>
    <row r="160" spans="2:8" ht="12" customHeight="1" x14ac:dyDescent="0.2">
      <c r="B160" s="77"/>
      <c r="C160" s="77"/>
      <c r="D160" s="77"/>
      <c r="E160" s="77"/>
      <c r="F160" s="145" t="s">
        <v>571</v>
      </c>
      <c r="G160" s="77"/>
      <c r="H160" s="77"/>
    </row>
    <row r="161" spans="2:8" ht="12" customHeight="1" x14ac:dyDescent="0.2">
      <c r="B161" s="77"/>
      <c r="C161" s="77"/>
      <c r="D161" s="77"/>
      <c r="E161" s="77"/>
      <c r="F161" s="145" t="s">
        <v>572</v>
      </c>
      <c r="G161" s="77"/>
      <c r="H161" s="77"/>
    </row>
    <row r="162" spans="2:8" ht="12" customHeight="1" x14ac:dyDescent="0.2">
      <c r="E162" s="77"/>
      <c r="F162" s="145" t="s">
        <v>573</v>
      </c>
    </row>
    <row r="163" spans="2:8" ht="12" customHeight="1" x14ac:dyDescent="0.2">
      <c r="E163" s="77"/>
      <c r="F163" s="145" t="s">
        <v>574</v>
      </c>
    </row>
    <row r="164" spans="2:8" ht="12" customHeight="1" x14ac:dyDescent="0.2">
      <c r="E164" s="77"/>
      <c r="F164" s="145" t="s">
        <v>575</v>
      </c>
    </row>
    <row r="165" spans="2:8" ht="12" customHeight="1" x14ac:dyDescent="0.2">
      <c r="E165" s="145" t="s">
        <v>576</v>
      </c>
      <c r="F165" s="77"/>
    </row>
    <row r="166" spans="2:8" ht="12" customHeight="1" x14ac:dyDescent="0.2">
      <c r="E166" s="145" t="s">
        <v>577</v>
      </c>
      <c r="F166" s="77"/>
    </row>
    <row r="167" spans="2:8" ht="12" customHeight="1" x14ac:dyDescent="0.2">
      <c r="E167" s="77"/>
      <c r="F167" s="145" t="s">
        <v>578</v>
      </c>
    </row>
    <row r="168" spans="2:8" ht="12" customHeight="1" x14ac:dyDescent="0.2">
      <c r="E168" s="77"/>
      <c r="F168" s="145" t="s">
        <v>851</v>
      </c>
    </row>
    <row r="169" spans="2:8" ht="12" customHeight="1" x14ac:dyDescent="0.2">
      <c r="E169" s="77"/>
      <c r="F169" s="145" t="s">
        <v>852</v>
      </c>
    </row>
    <row r="170" spans="2:8" ht="12" customHeight="1" x14ac:dyDescent="0.2">
      <c r="E170" s="77"/>
      <c r="F170" s="145" t="s">
        <v>853</v>
      </c>
    </row>
    <row r="171" spans="2:8" ht="12" customHeight="1" x14ac:dyDescent="0.2">
      <c r="E171" s="77"/>
      <c r="F171" s="145" t="s">
        <v>854</v>
      </c>
    </row>
    <row r="172" spans="2:8" ht="12" customHeight="1" x14ac:dyDescent="0.2">
      <c r="E172" s="77"/>
      <c r="F172" s="145" t="s">
        <v>583</v>
      </c>
    </row>
    <row r="173" spans="2:8" ht="12" customHeight="1" x14ac:dyDescent="0.2">
      <c r="E173" s="77"/>
      <c r="F173" s="145" t="s">
        <v>584</v>
      </c>
    </row>
    <row r="174" spans="2:8" ht="12" customHeight="1" x14ac:dyDescent="0.2">
      <c r="E174" s="145" t="s">
        <v>585</v>
      </c>
      <c r="F174" s="77"/>
    </row>
    <row r="175" spans="2:8" ht="12" customHeight="1" x14ac:dyDescent="0.2">
      <c r="E175" s="145" t="s">
        <v>577</v>
      </c>
      <c r="F175" s="77"/>
    </row>
    <row r="176" spans="2:8" ht="12" customHeight="1" x14ac:dyDescent="0.2">
      <c r="E176" s="77"/>
      <c r="F176" s="145" t="s">
        <v>592</v>
      </c>
    </row>
    <row r="177" spans="2:8" ht="12" customHeight="1" x14ac:dyDescent="0.2">
      <c r="E177" s="77"/>
      <c r="F177" s="145" t="s">
        <v>579</v>
      </c>
    </row>
    <row r="178" spans="2:8" ht="12" customHeight="1" x14ac:dyDescent="0.2">
      <c r="B178" s="77"/>
      <c r="C178" s="77"/>
      <c r="D178" s="77"/>
      <c r="E178" s="77"/>
      <c r="F178" s="145" t="s">
        <v>580</v>
      </c>
      <c r="G178" s="77"/>
      <c r="H178" s="77"/>
    </row>
    <row r="179" spans="2:8" ht="12" customHeight="1" x14ac:dyDescent="0.2">
      <c r="B179" s="77"/>
      <c r="C179" s="77"/>
      <c r="D179" s="77"/>
      <c r="E179" s="77"/>
      <c r="F179" s="145" t="s">
        <v>593</v>
      </c>
      <c r="G179" s="77"/>
      <c r="H179" s="77"/>
    </row>
    <row r="180" spans="2:8" ht="12" customHeight="1" x14ac:dyDescent="0.2">
      <c r="B180" s="77"/>
      <c r="C180" s="77"/>
      <c r="D180" s="77"/>
      <c r="E180" s="77"/>
      <c r="F180" s="145" t="s">
        <v>582</v>
      </c>
      <c r="G180" s="77"/>
      <c r="H180" s="77"/>
    </row>
    <row r="181" spans="2:8" ht="12" customHeight="1" x14ac:dyDescent="0.2">
      <c r="B181" s="77"/>
      <c r="C181" s="77"/>
      <c r="D181" s="77"/>
      <c r="E181" s="77"/>
      <c r="F181" s="145" t="s">
        <v>583</v>
      </c>
      <c r="G181" s="77"/>
      <c r="H181" s="77"/>
    </row>
    <row r="182" spans="2:8" ht="12" customHeight="1" x14ac:dyDescent="0.2">
      <c r="B182" s="77"/>
      <c r="C182" s="77"/>
      <c r="D182" s="77"/>
      <c r="E182" s="77"/>
      <c r="F182" s="145" t="s">
        <v>584</v>
      </c>
      <c r="G182" s="77"/>
      <c r="H182" s="77"/>
    </row>
    <row r="183" spans="2:8" ht="12" customHeight="1" x14ac:dyDescent="0.2">
      <c r="B183" s="77"/>
      <c r="C183" s="77"/>
      <c r="D183" s="77"/>
      <c r="E183" s="145" t="s">
        <v>585</v>
      </c>
      <c r="F183" s="77"/>
      <c r="G183" s="77"/>
      <c r="H183" s="77"/>
    </row>
    <row r="184" spans="2:8" ht="12" customHeight="1" x14ac:dyDescent="0.2">
      <c r="B184" s="77"/>
      <c r="C184" s="77"/>
      <c r="D184" s="145" t="s">
        <v>586</v>
      </c>
      <c r="E184" s="77"/>
      <c r="F184" s="77"/>
      <c r="G184" s="77"/>
      <c r="H184" s="77"/>
    </row>
    <row r="185" spans="2:8" ht="12" customHeight="1" x14ac:dyDescent="0.2">
      <c r="B185" s="77"/>
      <c r="C185" s="145" t="s">
        <v>587</v>
      </c>
      <c r="D185" s="77"/>
      <c r="E185" s="77"/>
      <c r="F185" s="77"/>
      <c r="G185" s="77"/>
      <c r="H185" s="77"/>
    </row>
    <row r="186" spans="2:8" ht="12" customHeight="1" x14ac:dyDescent="0.2">
      <c r="B186" s="146"/>
      <c r="C186" s="77"/>
      <c r="D186" s="77"/>
      <c r="E186" s="77"/>
      <c r="F186" s="77"/>
      <c r="G186" s="77"/>
      <c r="H186" s="77"/>
    </row>
    <row r="187" spans="2:8" ht="12" customHeight="1" x14ac:dyDescent="0.2">
      <c r="B187" s="77"/>
      <c r="C187" s="145" t="s">
        <v>436</v>
      </c>
      <c r="H187" s="77"/>
    </row>
    <row r="188" spans="2:8" ht="12" customHeight="1" x14ac:dyDescent="0.2">
      <c r="B188" s="77"/>
      <c r="C188" s="146"/>
      <c r="D188" s="146" t="s">
        <v>437</v>
      </c>
      <c r="E188" s="146"/>
      <c r="F188" s="146"/>
      <c r="G188" s="146"/>
      <c r="H188" s="77"/>
    </row>
    <row r="189" spans="2:8" ht="12" customHeight="1" x14ac:dyDescent="0.2">
      <c r="B189" s="77"/>
      <c r="C189" s="146"/>
      <c r="D189" s="146"/>
      <c r="E189" s="1188" t="s">
        <v>648</v>
      </c>
      <c r="F189" s="1188"/>
      <c r="G189" s="146"/>
      <c r="H189" s="77"/>
    </row>
    <row r="190" spans="2:8" ht="12" customHeight="1" x14ac:dyDescent="0.2">
      <c r="B190" s="77"/>
      <c r="E190" s="145" t="s">
        <v>438</v>
      </c>
      <c r="H190" s="77"/>
    </row>
    <row r="191" spans="2:8" ht="12" customHeight="1" x14ac:dyDescent="0.2">
      <c r="B191" s="77"/>
      <c r="E191" s="145" t="s">
        <v>439</v>
      </c>
      <c r="H191" s="77"/>
    </row>
    <row r="192" spans="2:8" ht="12" customHeight="1" x14ac:dyDescent="0.2">
      <c r="B192" s="77"/>
      <c r="E192" s="145" t="s">
        <v>440</v>
      </c>
      <c r="H192" s="77"/>
    </row>
    <row r="193" spans="2:8" ht="12" customHeight="1" x14ac:dyDescent="0.2">
      <c r="B193" s="77"/>
      <c r="E193" s="145" t="s">
        <v>441</v>
      </c>
      <c r="H193" s="77"/>
    </row>
    <row r="194" spans="2:8" ht="12" customHeight="1" x14ac:dyDescent="0.2">
      <c r="E194" s="145" t="s">
        <v>442</v>
      </c>
      <c r="H194" s="77"/>
    </row>
    <row r="195" spans="2:8" ht="12" customHeight="1" x14ac:dyDescent="0.2">
      <c r="E195" s="145" t="s">
        <v>443</v>
      </c>
      <c r="H195" s="77"/>
    </row>
    <row r="196" spans="2:8" ht="12" customHeight="1" x14ac:dyDescent="0.2">
      <c r="D196" s="145" t="s">
        <v>444</v>
      </c>
      <c r="H196" s="77"/>
    </row>
    <row r="197" spans="2:8" ht="12" customHeight="1" x14ac:dyDescent="0.2">
      <c r="D197" s="145" t="s">
        <v>445</v>
      </c>
      <c r="H197" s="77"/>
    </row>
    <row r="198" spans="2:8" ht="12" customHeight="1" x14ac:dyDescent="0.2">
      <c r="E198" s="145" t="s">
        <v>446</v>
      </c>
      <c r="H198" s="77"/>
    </row>
    <row r="199" spans="2:8" ht="12" customHeight="1" x14ac:dyDescent="0.2">
      <c r="F199" s="145" t="s">
        <v>447</v>
      </c>
      <c r="H199" s="77"/>
    </row>
    <row r="200" spans="2:8" ht="12" customHeight="1" x14ac:dyDescent="0.2">
      <c r="F200" s="145" t="s">
        <v>448</v>
      </c>
      <c r="H200" s="77"/>
    </row>
    <row r="201" spans="2:8" ht="12" customHeight="1" x14ac:dyDescent="0.2">
      <c r="F201" s="145" t="s">
        <v>449</v>
      </c>
      <c r="H201" s="77"/>
    </row>
    <row r="202" spans="2:8" ht="12" customHeight="1" x14ac:dyDescent="0.2">
      <c r="F202" s="145" t="s">
        <v>450</v>
      </c>
      <c r="H202" s="77"/>
    </row>
    <row r="203" spans="2:8" ht="12" customHeight="1" x14ac:dyDescent="0.2">
      <c r="F203" s="145" t="s">
        <v>451</v>
      </c>
      <c r="H203" s="77"/>
    </row>
    <row r="204" spans="2:8" ht="12" customHeight="1" x14ac:dyDescent="0.2">
      <c r="E204" s="145" t="s">
        <v>452</v>
      </c>
      <c r="H204" s="77"/>
    </row>
    <row r="205" spans="2:8" ht="12" customHeight="1" x14ac:dyDescent="0.2">
      <c r="E205" s="145" t="s">
        <v>453</v>
      </c>
      <c r="H205" s="77"/>
    </row>
    <row r="206" spans="2:8" ht="12" customHeight="1" x14ac:dyDescent="0.2">
      <c r="E206" s="145" t="s">
        <v>454</v>
      </c>
      <c r="H206" s="77"/>
    </row>
    <row r="207" spans="2:8" ht="12" customHeight="1" x14ac:dyDescent="0.2">
      <c r="F207" s="145" t="s">
        <v>455</v>
      </c>
      <c r="H207" s="77"/>
    </row>
    <row r="208" spans="2:8" ht="12" customHeight="1" x14ac:dyDescent="0.2">
      <c r="F208" s="145" t="s">
        <v>456</v>
      </c>
      <c r="H208" s="77"/>
    </row>
    <row r="209" spans="5:8" ht="12" customHeight="1" x14ac:dyDescent="0.2">
      <c r="F209" s="145" t="s">
        <v>457</v>
      </c>
      <c r="H209" s="77"/>
    </row>
    <row r="210" spans="5:8" ht="12" customHeight="1" x14ac:dyDescent="0.2">
      <c r="F210" s="145" t="s">
        <v>458</v>
      </c>
      <c r="H210" s="77"/>
    </row>
    <row r="211" spans="5:8" ht="12" customHeight="1" x14ac:dyDescent="0.2">
      <c r="F211" s="145" t="s">
        <v>649</v>
      </c>
      <c r="H211" s="77"/>
    </row>
    <row r="212" spans="5:8" ht="12" customHeight="1" x14ac:dyDescent="0.2">
      <c r="F212" s="104" t="s">
        <v>459</v>
      </c>
      <c r="G212" s="104"/>
      <c r="H212" s="77"/>
    </row>
    <row r="213" spans="5:8" ht="12" customHeight="1" x14ac:dyDescent="0.2">
      <c r="E213" s="145" t="s">
        <v>460</v>
      </c>
      <c r="H213" s="77"/>
    </row>
    <row r="214" spans="5:8" ht="12" customHeight="1" x14ac:dyDescent="0.2">
      <c r="E214" s="145" t="s">
        <v>461</v>
      </c>
      <c r="H214" s="77"/>
    </row>
    <row r="215" spans="5:8" ht="12" customHeight="1" x14ac:dyDescent="0.2">
      <c r="F215" s="145" t="s">
        <v>462</v>
      </c>
      <c r="H215" s="77"/>
    </row>
    <row r="216" spans="5:8" ht="12" customHeight="1" x14ac:dyDescent="0.2">
      <c r="F216" s="145" t="s">
        <v>463</v>
      </c>
      <c r="H216" s="77"/>
    </row>
    <row r="217" spans="5:8" ht="12" customHeight="1" x14ac:dyDescent="0.2">
      <c r="F217" s="145" t="s">
        <v>464</v>
      </c>
      <c r="H217" s="77"/>
    </row>
    <row r="218" spans="5:8" ht="12" customHeight="1" x14ac:dyDescent="0.2">
      <c r="F218" s="145" t="s">
        <v>465</v>
      </c>
    </row>
    <row r="219" spans="5:8" ht="12" customHeight="1" x14ac:dyDescent="0.2">
      <c r="F219" s="145" t="s">
        <v>466</v>
      </c>
      <c r="H219" s="77"/>
    </row>
    <row r="220" spans="5:8" ht="12" customHeight="1" x14ac:dyDescent="0.2">
      <c r="F220" s="145" t="s">
        <v>467</v>
      </c>
      <c r="H220" s="77"/>
    </row>
    <row r="221" spans="5:8" ht="12" customHeight="1" x14ac:dyDescent="0.2">
      <c r="F221" s="145" t="s">
        <v>468</v>
      </c>
      <c r="H221" s="77"/>
    </row>
    <row r="222" spans="5:8" ht="12" customHeight="1" x14ac:dyDescent="0.2">
      <c r="F222" s="145" t="s">
        <v>469</v>
      </c>
      <c r="H222" s="77"/>
    </row>
    <row r="223" spans="5:8" ht="12" customHeight="1" x14ac:dyDescent="0.2">
      <c r="F223" s="145" t="s">
        <v>470</v>
      </c>
      <c r="H223" s="77"/>
    </row>
    <row r="224" spans="5:8" ht="12" customHeight="1" x14ac:dyDescent="0.2">
      <c r="F224" s="145" t="s">
        <v>471</v>
      </c>
      <c r="H224" s="77"/>
    </row>
    <row r="225" spans="5:8" ht="12" customHeight="1" x14ac:dyDescent="0.2">
      <c r="F225" s="145" t="s">
        <v>472</v>
      </c>
      <c r="H225" s="77"/>
    </row>
    <row r="226" spans="5:8" ht="12" customHeight="1" x14ac:dyDescent="0.2">
      <c r="F226" s="145" t="s">
        <v>473</v>
      </c>
      <c r="H226" s="77"/>
    </row>
    <row r="227" spans="5:8" ht="12" customHeight="1" x14ac:dyDescent="0.2">
      <c r="F227" s="145" t="s">
        <v>474</v>
      </c>
      <c r="H227" s="77"/>
    </row>
    <row r="228" spans="5:8" ht="12" customHeight="1" x14ac:dyDescent="0.2">
      <c r="F228" s="145" t="s">
        <v>475</v>
      </c>
      <c r="H228" s="77"/>
    </row>
    <row r="229" spans="5:8" ht="12" customHeight="1" x14ac:dyDescent="0.2">
      <c r="F229" s="145" t="s">
        <v>476</v>
      </c>
      <c r="H229" s="77"/>
    </row>
    <row r="230" spans="5:8" ht="12" customHeight="1" x14ac:dyDescent="0.2">
      <c r="E230" s="145" t="s">
        <v>477</v>
      </c>
      <c r="H230" s="77"/>
    </row>
    <row r="231" spans="5:8" ht="12" customHeight="1" x14ac:dyDescent="0.2">
      <c r="E231" s="145" t="s">
        <v>478</v>
      </c>
      <c r="H231" s="77"/>
    </row>
    <row r="232" spans="5:8" ht="12" customHeight="1" x14ac:dyDescent="0.2">
      <c r="F232" s="145" t="s">
        <v>479</v>
      </c>
      <c r="H232" s="77"/>
    </row>
    <row r="233" spans="5:8" ht="12" customHeight="1" x14ac:dyDescent="0.2">
      <c r="F233" s="145" t="s">
        <v>480</v>
      </c>
      <c r="H233" s="77"/>
    </row>
    <row r="234" spans="5:8" ht="12" customHeight="1" x14ac:dyDescent="0.2">
      <c r="E234" s="145" t="s">
        <v>481</v>
      </c>
      <c r="H234" s="77"/>
    </row>
    <row r="235" spans="5:8" ht="12" customHeight="1" x14ac:dyDescent="0.2">
      <c r="E235" s="145" t="s">
        <v>482</v>
      </c>
      <c r="H235" s="77"/>
    </row>
    <row r="236" spans="5:8" ht="12" customHeight="1" x14ac:dyDescent="0.2">
      <c r="F236" s="145" t="s">
        <v>483</v>
      </c>
      <c r="H236" s="77"/>
    </row>
    <row r="237" spans="5:8" ht="12" customHeight="1" x14ac:dyDescent="0.2">
      <c r="F237" s="145" t="s">
        <v>484</v>
      </c>
      <c r="H237" s="77"/>
    </row>
    <row r="238" spans="5:8" ht="12" customHeight="1" x14ac:dyDescent="0.2">
      <c r="E238" s="145" t="s">
        <v>485</v>
      </c>
      <c r="H238" s="77"/>
    </row>
    <row r="239" spans="5:8" ht="12" customHeight="1" x14ac:dyDescent="0.2">
      <c r="E239" s="145" t="s">
        <v>486</v>
      </c>
      <c r="H239" s="77"/>
    </row>
    <row r="240" spans="5:8" ht="12" customHeight="1" x14ac:dyDescent="0.2">
      <c r="F240" s="145" t="s">
        <v>487</v>
      </c>
      <c r="H240" s="77"/>
    </row>
    <row r="241" spans="6:8" ht="12" customHeight="1" x14ac:dyDescent="0.2">
      <c r="F241" s="145" t="s">
        <v>488</v>
      </c>
      <c r="H241" s="77"/>
    </row>
    <row r="242" spans="6:8" ht="12" customHeight="1" x14ac:dyDescent="0.2">
      <c r="F242" s="145" t="s">
        <v>489</v>
      </c>
      <c r="H242" s="77"/>
    </row>
    <row r="243" spans="6:8" ht="12" customHeight="1" x14ac:dyDescent="0.2">
      <c r="F243" s="145" t="s">
        <v>490</v>
      </c>
      <c r="H243" s="77"/>
    </row>
    <row r="244" spans="6:8" ht="12" customHeight="1" x14ac:dyDescent="0.2">
      <c r="F244" s="145" t="s">
        <v>491</v>
      </c>
      <c r="H244" s="77"/>
    </row>
    <row r="245" spans="6:8" ht="12" customHeight="1" x14ac:dyDescent="0.2">
      <c r="F245" s="145" t="s">
        <v>492</v>
      </c>
      <c r="H245" s="77"/>
    </row>
    <row r="246" spans="6:8" ht="12" customHeight="1" x14ac:dyDescent="0.2">
      <c r="F246" s="145" t="s">
        <v>493</v>
      </c>
      <c r="H246" s="77"/>
    </row>
    <row r="247" spans="6:8" ht="12" customHeight="1" x14ac:dyDescent="0.2">
      <c r="F247" s="145" t="s">
        <v>494</v>
      </c>
      <c r="H247" s="77"/>
    </row>
    <row r="248" spans="6:8" ht="12" customHeight="1" x14ac:dyDescent="0.2">
      <c r="F248" s="145" t="s">
        <v>495</v>
      </c>
      <c r="H248" s="77"/>
    </row>
    <row r="249" spans="6:8" ht="12" customHeight="1" x14ac:dyDescent="0.2">
      <c r="F249" s="145" t="s">
        <v>496</v>
      </c>
      <c r="H249" s="77"/>
    </row>
    <row r="250" spans="6:8" ht="12" customHeight="1" x14ac:dyDescent="0.2">
      <c r="F250" s="145" t="s">
        <v>497</v>
      </c>
      <c r="H250" s="77"/>
    </row>
    <row r="251" spans="6:8" ht="12" customHeight="1" x14ac:dyDescent="0.2">
      <c r="F251" s="145" t="s">
        <v>498</v>
      </c>
      <c r="H251" s="77"/>
    </row>
    <row r="252" spans="6:8" ht="12" customHeight="1" x14ac:dyDescent="0.2">
      <c r="F252" s="145" t="s">
        <v>499</v>
      </c>
      <c r="H252" s="77"/>
    </row>
    <row r="253" spans="6:8" ht="12" customHeight="1" x14ac:dyDescent="0.2">
      <c r="F253" s="145" t="s">
        <v>500</v>
      </c>
      <c r="H253" s="77"/>
    </row>
    <row r="254" spans="6:8" ht="12" customHeight="1" x14ac:dyDescent="0.2">
      <c r="F254" s="145" t="s">
        <v>501</v>
      </c>
      <c r="H254" s="77"/>
    </row>
    <row r="255" spans="6:8" ht="12" customHeight="1" x14ac:dyDescent="0.2">
      <c r="F255" s="145" t="s">
        <v>502</v>
      </c>
      <c r="H255" s="77"/>
    </row>
    <row r="256" spans="6:8" ht="12" customHeight="1" x14ac:dyDescent="0.2">
      <c r="F256" s="145" t="s">
        <v>503</v>
      </c>
      <c r="H256" s="77"/>
    </row>
    <row r="257" spans="5:8" ht="12" customHeight="1" x14ac:dyDescent="0.2">
      <c r="E257" s="145" t="s">
        <v>504</v>
      </c>
      <c r="H257" s="77"/>
    </row>
    <row r="258" spans="5:8" ht="12" customHeight="1" x14ac:dyDescent="0.2">
      <c r="E258" s="145" t="s">
        <v>505</v>
      </c>
      <c r="H258" s="77"/>
    </row>
    <row r="259" spans="5:8" ht="12" customHeight="1" x14ac:dyDescent="0.2">
      <c r="F259" s="145" t="s">
        <v>506</v>
      </c>
      <c r="H259" s="77"/>
    </row>
    <row r="260" spans="5:8" ht="12" customHeight="1" x14ac:dyDescent="0.2">
      <c r="F260" s="145" t="s">
        <v>507</v>
      </c>
      <c r="H260" s="77"/>
    </row>
    <row r="261" spans="5:8" ht="12" customHeight="1" x14ac:dyDescent="0.2">
      <c r="F261" s="145" t="s">
        <v>508</v>
      </c>
      <c r="H261" s="77"/>
    </row>
    <row r="262" spans="5:8" ht="12" customHeight="1" x14ac:dyDescent="0.2">
      <c r="F262" s="145" t="s">
        <v>509</v>
      </c>
      <c r="H262" s="77"/>
    </row>
    <row r="263" spans="5:8" ht="12" customHeight="1" x14ac:dyDescent="0.2">
      <c r="F263" s="145" t="s">
        <v>510</v>
      </c>
      <c r="H263" s="77"/>
    </row>
    <row r="264" spans="5:8" ht="12" customHeight="1" x14ac:dyDescent="0.2">
      <c r="F264" s="145" t="s">
        <v>511</v>
      </c>
      <c r="H264" s="77"/>
    </row>
    <row r="265" spans="5:8" ht="12" customHeight="1" x14ac:dyDescent="0.2">
      <c r="F265" s="145" t="s">
        <v>512</v>
      </c>
      <c r="H265" s="77"/>
    </row>
    <row r="266" spans="5:8" ht="12" customHeight="1" x14ac:dyDescent="0.2">
      <c r="F266" s="145" t="s">
        <v>513</v>
      </c>
      <c r="H266" s="77"/>
    </row>
    <row r="267" spans="5:8" ht="12" customHeight="1" x14ac:dyDescent="0.2">
      <c r="F267" s="145" t="s">
        <v>514</v>
      </c>
      <c r="H267" s="77"/>
    </row>
    <row r="268" spans="5:8" ht="12" customHeight="1" x14ac:dyDescent="0.2">
      <c r="F268" s="145" t="s">
        <v>590</v>
      </c>
    </row>
    <row r="269" spans="5:8" ht="12" customHeight="1" x14ac:dyDescent="0.2">
      <c r="F269" s="145" t="s">
        <v>591</v>
      </c>
    </row>
    <row r="270" spans="5:8" ht="12" customHeight="1" x14ac:dyDescent="0.2">
      <c r="E270" s="145" t="s">
        <v>515</v>
      </c>
      <c r="H270" s="77"/>
    </row>
    <row r="271" spans="5:8" ht="12" customHeight="1" x14ac:dyDescent="0.2">
      <c r="E271" s="145" t="s">
        <v>516</v>
      </c>
      <c r="H271" s="77"/>
    </row>
    <row r="272" spans="5:8" ht="12" customHeight="1" x14ac:dyDescent="0.2">
      <c r="F272" s="145" t="s">
        <v>517</v>
      </c>
      <c r="H272" s="77"/>
    </row>
    <row r="273" spans="5:8" ht="12" customHeight="1" x14ac:dyDescent="0.2">
      <c r="F273" s="145" t="s">
        <v>518</v>
      </c>
      <c r="H273" s="77"/>
    </row>
    <row r="274" spans="5:8" ht="12" customHeight="1" x14ac:dyDescent="0.2">
      <c r="E274" s="145" t="s">
        <v>519</v>
      </c>
      <c r="H274" s="77"/>
    </row>
    <row r="275" spans="5:8" ht="12" customHeight="1" x14ac:dyDescent="0.2">
      <c r="E275" s="145" t="s">
        <v>520</v>
      </c>
      <c r="H275" s="77"/>
    </row>
    <row r="276" spans="5:8" ht="12" customHeight="1" x14ac:dyDescent="0.2">
      <c r="F276" s="145" t="s">
        <v>521</v>
      </c>
      <c r="H276" s="77"/>
    </row>
    <row r="277" spans="5:8" ht="12" customHeight="1" x14ac:dyDescent="0.2">
      <c r="F277" s="145" t="s">
        <v>522</v>
      </c>
    </row>
    <row r="278" spans="5:8" ht="12" customHeight="1" x14ac:dyDescent="0.2">
      <c r="F278" s="145" t="s">
        <v>523</v>
      </c>
      <c r="H278" s="77"/>
    </row>
    <row r="279" spans="5:8" ht="12" customHeight="1" x14ac:dyDescent="0.2">
      <c r="F279" s="145" t="s">
        <v>524</v>
      </c>
      <c r="H279" s="77"/>
    </row>
    <row r="280" spans="5:8" ht="12" customHeight="1" x14ac:dyDescent="0.2">
      <c r="F280" s="145" t="s">
        <v>525</v>
      </c>
      <c r="H280" s="77"/>
    </row>
    <row r="281" spans="5:8" ht="12" customHeight="1" x14ac:dyDescent="0.2">
      <c r="E281" s="145" t="s">
        <v>526</v>
      </c>
      <c r="H281" s="77"/>
    </row>
    <row r="282" spans="5:8" ht="12" customHeight="1" x14ac:dyDescent="0.2">
      <c r="E282" s="145" t="s">
        <v>527</v>
      </c>
      <c r="H282" s="77"/>
    </row>
    <row r="283" spans="5:8" ht="12" customHeight="1" x14ac:dyDescent="0.2">
      <c r="F283" s="145" t="s">
        <v>528</v>
      </c>
      <c r="H283" s="77"/>
    </row>
    <row r="284" spans="5:8" ht="12" customHeight="1" x14ac:dyDescent="0.2">
      <c r="F284" s="145" t="s">
        <v>529</v>
      </c>
      <c r="H284" s="77"/>
    </row>
    <row r="285" spans="5:8" ht="12" customHeight="1" x14ac:dyDescent="0.2">
      <c r="F285" s="145" t="s">
        <v>530</v>
      </c>
      <c r="H285" s="77"/>
    </row>
    <row r="286" spans="5:8" ht="12" customHeight="1" x14ac:dyDescent="0.2">
      <c r="F286" s="145" t="s">
        <v>531</v>
      </c>
      <c r="H286" s="77"/>
    </row>
    <row r="287" spans="5:8" ht="12" customHeight="1" x14ac:dyDescent="0.2">
      <c r="F287" s="145" t="s">
        <v>532</v>
      </c>
      <c r="H287" s="77"/>
    </row>
    <row r="288" spans="5:8" ht="12" customHeight="1" x14ac:dyDescent="0.2">
      <c r="F288" s="145" t="s">
        <v>533</v>
      </c>
      <c r="H288" s="77"/>
    </row>
    <row r="289" spans="5:8" ht="12" customHeight="1" x14ac:dyDescent="0.2">
      <c r="F289" s="145" t="s">
        <v>534</v>
      </c>
      <c r="H289" s="77"/>
    </row>
    <row r="290" spans="5:8" ht="12" customHeight="1" x14ac:dyDescent="0.2">
      <c r="F290" s="145" t="s">
        <v>535</v>
      </c>
      <c r="H290" s="77"/>
    </row>
    <row r="291" spans="5:8" ht="12" customHeight="1" x14ac:dyDescent="0.2">
      <c r="E291" s="145" t="s">
        <v>536</v>
      </c>
      <c r="H291" s="77"/>
    </row>
    <row r="292" spans="5:8" ht="12" customHeight="1" x14ac:dyDescent="0.2">
      <c r="E292" s="145" t="s">
        <v>537</v>
      </c>
      <c r="H292" s="77"/>
    </row>
    <row r="293" spans="5:8" ht="12" customHeight="1" x14ac:dyDescent="0.2">
      <c r="F293" s="145" t="s">
        <v>538</v>
      </c>
      <c r="H293" s="77"/>
    </row>
    <row r="294" spans="5:8" ht="12" customHeight="1" x14ac:dyDescent="0.2">
      <c r="F294" s="145" t="s">
        <v>539</v>
      </c>
      <c r="H294" s="77"/>
    </row>
    <row r="295" spans="5:8" ht="12" customHeight="1" x14ac:dyDescent="0.2">
      <c r="F295" s="145" t="s">
        <v>540</v>
      </c>
      <c r="H295" s="77"/>
    </row>
    <row r="296" spans="5:8" ht="12" customHeight="1" x14ac:dyDescent="0.2">
      <c r="F296" s="145" t="s">
        <v>541</v>
      </c>
      <c r="H296" s="77"/>
    </row>
    <row r="297" spans="5:8" ht="12" customHeight="1" x14ac:dyDescent="0.2">
      <c r="F297" s="145" t="s">
        <v>542</v>
      </c>
      <c r="H297" s="77"/>
    </row>
    <row r="298" spans="5:8" ht="12" customHeight="1" x14ac:dyDescent="0.2">
      <c r="F298" s="145" t="s">
        <v>543</v>
      </c>
      <c r="H298" s="77"/>
    </row>
    <row r="299" spans="5:8" ht="12" customHeight="1" x14ac:dyDescent="0.2">
      <c r="F299" s="145" t="s">
        <v>544</v>
      </c>
      <c r="H299" s="77"/>
    </row>
    <row r="300" spans="5:8" ht="12" customHeight="1" x14ac:dyDescent="0.2">
      <c r="F300" s="145" t="s">
        <v>545</v>
      </c>
      <c r="H300" s="77"/>
    </row>
    <row r="301" spans="5:8" ht="12" customHeight="1" x14ac:dyDescent="0.2">
      <c r="E301" s="145" t="s">
        <v>546</v>
      </c>
      <c r="H301" s="77"/>
    </row>
    <row r="302" spans="5:8" ht="12" customHeight="1" x14ac:dyDescent="0.2">
      <c r="E302" s="145" t="s">
        <v>547</v>
      </c>
      <c r="H302" s="77"/>
    </row>
    <row r="303" spans="5:8" ht="12" customHeight="1" x14ac:dyDescent="0.2">
      <c r="F303" s="145" t="s">
        <v>548</v>
      </c>
      <c r="H303" s="77"/>
    </row>
    <row r="304" spans="5:8" ht="12" customHeight="1" x14ac:dyDescent="0.2">
      <c r="F304" s="145" t="s">
        <v>549</v>
      </c>
      <c r="H304" s="77"/>
    </row>
    <row r="305" spans="3:8" ht="12" customHeight="1" x14ac:dyDescent="0.2">
      <c r="F305" s="145" t="s">
        <v>550</v>
      </c>
      <c r="H305" s="77"/>
    </row>
    <row r="306" spans="3:8" ht="12" customHeight="1" x14ac:dyDescent="0.2">
      <c r="F306" s="145" t="s">
        <v>551</v>
      </c>
      <c r="H306" s="77"/>
    </row>
    <row r="307" spans="3:8" ht="12" customHeight="1" x14ac:dyDescent="0.2">
      <c r="F307" s="145" t="s">
        <v>552</v>
      </c>
      <c r="H307" s="77"/>
    </row>
    <row r="308" spans="3:8" ht="12" customHeight="1" x14ac:dyDescent="0.2">
      <c r="F308" s="145" t="s">
        <v>553</v>
      </c>
      <c r="H308" s="77"/>
    </row>
    <row r="309" spans="3:8" ht="12" customHeight="1" x14ac:dyDescent="0.2">
      <c r="F309" s="145" t="s">
        <v>554</v>
      </c>
      <c r="H309" s="77"/>
    </row>
    <row r="310" spans="3:8" ht="12" customHeight="1" x14ac:dyDescent="0.2">
      <c r="F310" s="145" t="s">
        <v>555</v>
      </c>
      <c r="H310" s="77"/>
    </row>
    <row r="311" spans="3:8" ht="12" customHeight="1" x14ac:dyDescent="0.2">
      <c r="E311" s="145" t="s">
        <v>556</v>
      </c>
      <c r="H311" s="77"/>
    </row>
    <row r="312" spans="3:8" ht="12" customHeight="1" x14ac:dyDescent="0.2">
      <c r="E312" s="145" t="s">
        <v>557</v>
      </c>
      <c r="H312" s="77"/>
    </row>
    <row r="313" spans="3:8" ht="12" customHeight="1" x14ac:dyDescent="0.2">
      <c r="F313" s="145" t="s">
        <v>558</v>
      </c>
      <c r="H313" s="77"/>
    </row>
    <row r="314" spans="3:8" ht="12" customHeight="1" x14ac:dyDescent="0.2">
      <c r="F314" s="145" t="s">
        <v>559</v>
      </c>
      <c r="H314" s="77"/>
    </row>
    <row r="315" spans="3:8" ht="12" customHeight="1" x14ac:dyDescent="0.2">
      <c r="F315" s="145" t="s">
        <v>560</v>
      </c>
      <c r="H315" s="77"/>
    </row>
    <row r="316" spans="3:8" ht="12" customHeight="1" x14ac:dyDescent="0.2">
      <c r="F316" s="145" t="s">
        <v>561</v>
      </c>
      <c r="H316" s="77"/>
    </row>
    <row r="317" spans="3:8" ht="12" customHeight="1" x14ac:dyDescent="0.2">
      <c r="C317" s="77"/>
      <c r="D317" s="77"/>
      <c r="E317" s="77"/>
      <c r="F317" s="145" t="s">
        <v>562</v>
      </c>
      <c r="G317" s="77"/>
      <c r="H317" s="77"/>
    </row>
    <row r="318" spans="3:8" ht="12" customHeight="1" x14ac:dyDescent="0.2">
      <c r="C318" s="77"/>
      <c r="D318" s="77"/>
      <c r="E318" s="77"/>
      <c r="F318" s="145" t="s">
        <v>563</v>
      </c>
      <c r="G318" s="77"/>
      <c r="H318" s="77"/>
    </row>
    <row r="319" spans="3:8" ht="12" customHeight="1" x14ac:dyDescent="0.2">
      <c r="C319" s="77"/>
      <c r="D319" s="77"/>
      <c r="E319" s="77"/>
      <c r="F319" s="145" t="s">
        <v>564</v>
      </c>
      <c r="G319" s="77"/>
      <c r="H319" s="77"/>
    </row>
    <row r="320" spans="3:8" ht="12" customHeight="1" x14ac:dyDescent="0.2">
      <c r="C320" s="77"/>
      <c r="D320" s="77"/>
      <c r="E320" s="77"/>
      <c r="F320" s="145" t="s">
        <v>565</v>
      </c>
      <c r="G320" s="77"/>
      <c r="H320" s="77"/>
    </row>
    <row r="321" spans="3:8" ht="12" customHeight="1" x14ac:dyDescent="0.2">
      <c r="C321" s="77"/>
      <c r="D321" s="77"/>
      <c r="E321" s="145" t="s">
        <v>566</v>
      </c>
      <c r="F321" s="77"/>
      <c r="G321" s="77"/>
      <c r="H321" s="77"/>
    </row>
    <row r="322" spans="3:8" ht="12" customHeight="1" x14ac:dyDescent="0.2">
      <c r="E322" s="145" t="s">
        <v>567</v>
      </c>
      <c r="F322" s="77"/>
    </row>
    <row r="323" spans="3:8" ht="12" customHeight="1" x14ac:dyDescent="0.2">
      <c r="E323" s="145" t="s">
        <v>568</v>
      </c>
      <c r="F323" s="77"/>
    </row>
    <row r="324" spans="3:8" ht="12" customHeight="1" x14ac:dyDescent="0.2">
      <c r="E324" s="77"/>
      <c r="F324" s="145" t="s">
        <v>569</v>
      </c>
    </row>
    <row r="325" spans="3:8" ht="12" customHeight="1" x14ac:dyDescent="0.2">
      <c r="E325" s="77"/>
      <c r="F325" s="145" t="s">
        <v>570</v>
      </c>
    </row>
    <row r="326" spans="3:8" ht="12" customHeight="1" x14ac:dyDescent="0.2">
      <c r="E326" s="77"/>
      <c r="F326" s="145" t="s">
        <v>571</v>
      </c>
    </row>
    <row r="327" spans="3:8" ht="12" customHeight="1" x14ac:dyDescent="0.2">
      <c r="E327" s="77"/>
      <c r="F327" s="145" t="s">
        <v>572</v>
      </c>
    </row>
    <row r="328" spans="3:8" ht="12" customHeight="1" x14ac:dyDescent="0.2">
      <c r="E328" s="77"/>
      <c r="F328" s="145" t="s">
        <v>573</v>
      </c>
    </row>
    <row r="329" spans="3:8" ht="12" customHeight="1" x14ac:dyDescent="0.2">
      <c r="E329" s="77"/>
      <c r="F329" s="145" t="s">
        <v>574</v>
      </c>
    </row>
    <row r="330" spans="3:8" ht="12" customHeight="1" x14ac:dyDescent="0.2">
      <c r="E330" s="77"/>
      <c r="F330" s="145" t="s">
        <v>575</v>
      </c>
    </row>
    <row r="331" spans="3:8" ht="12" customHeight="1" x14ac:dyDescent="0.2">
      <c r="E331" s="145" t="s">
        <v>576</v>
      </c>
      <c r="F331" s="77"/>
    </row>
    <row r="332" spans="3:8" ht="12" customHeight="1" x14ac:dyDescent="0.2">
      <c r="E332" s="145" t="s">
        <v>577</v>
      </c>
      <c r="F332" s="77"/>
    </row>
    <row r="333" spans="3:8" ht="12" customHeight="1" x14ac:dyDescent="0.2">
      <c r="E333" s="77"/>
      <c r="F333" s="145" t="s">
        <v>578</v>
      </c>
    </row>
    <row r="334" spans="3:8" ht="12" customHeight="1" x14ac:dyDescent="0.2">
      <c r="E334" s="77"/>
      <c r="F334" s="145" t="s">
        <v>579</v>
      </c>
    </row>
    <row r="335" spans="3:8" ht="12" customHeight="1" x14ac:dyDescent="0.2">
      <c r="E335" s="77"/>
      <c r="F335" s="145" t="s">
        <v>580</v>
      </c>
    </row>
    <row r="336" spans="3:8" ht="12" customHeight="1" x14ac:dyDescent="0.2">
      <c r="E336" s="77"/>
      <c r="F336" s="145" t="s">
        <v>581</v>
      </c>
    </row>
    <row r="337" spans="2:6" ht="12" customHeight="1" x14ac:dyDescent="0.2">
      <c r="E337" s="77"/>
      <c r="F337" s="145" t="s">
        <v>582</v>
      </c>
    </row>
    <row r="338" spans="2:6" ht="12" customHeight="1" x14ac:dyDescent="0.2">
      <c r="B338" s="77"/>
      <c r="C338" s="77"/>
      <c r="D338" s="77"/>
      <c r="E338" s="77"/>
      <c r="F338" s="145" t="s">
        <v>583</v>
      </c>
    </row>
    <row r="339" spans="2:6" ht="12" customHeight="1" x14ac:dyDescent="0.2">
      <c r="B339" s="77"/>
      <c r="C339" s="77"/>
      <c r="D339" s="77"/>
      <c r="E339" s="77"/>
      <c r="F339" s="145" t="s">
        <v>584</v>
      </c>
    </row>
    <row r="340" spans="2:6" ht="12" customHeight="1" x14ac:dyDescent="0.2">
      <c r="B340" s="77"/>
      <c r="C340" s="77"/>
      <c r="D340" s="77"/>
      <c r="E340" s="145" t="s">
        <v>585</v>
      </c>
      <c r="F340" s="77"/>
    </row>
    <row r="341" spans="2:6" ht="12" customHeight="1" x14ac:dyDescent="0.2">
      <c r="B341" s="77"/>
      <c r="C341" s="77"/>
      <c r="D341" s="77"/>
      <c r="E341" s="145" t="s">
        <v>577</v>
      </c>
      <c r="F341" s="77"/>
    </row>
    <row r="342" spans="2:6" ht="12" customHeight="1" x14ac:dyDescent="0.2">
      <c r="B342" s="77"/>
      <c r="C342" s="77"/>
      <c r="D342" s="77"/>
      <c r="E342" s="77"/>
      <c r="F342" s="145" t="s">
        <v>592</v>
      </c>
    </row>
    <row r="343" spans="2:6" ht="12" customHeight="1" x14ac:dyDescent="0.2">
      <c r="B343" s="77"/>
      <c r="C343" s="77"/>
      <c r="D343" s="77"/>
      <c r="E343" s="77"/>
      <c r="F343" s="145" t="s">
        <v>855</v>
      </c>
    </row>
    <row r="344" spans="2:6" ht="12" customHeight="1" x14ac:dyDescent="0.2">
      <c r="B344" s="77"/>
      <c r="C344" s="77"/>
      <c r="D344" s="77"/>
      <c r="E344" s="77"/>
      <c r="F344" s="145" t="s">
        <v>580</v>
      </c>
    </row>
    <row r="345" spans="2:6" ht="12" customHeight="1" x14ac:dyDescent="0.2">
      <c r="B345" s="77"/>
      <c r="C345" s="77"/>
      <c r="D345" s="77"/>
      <c r="E345" s="77"/>
      <c r="F345" s="145" t="s">
        <v>581</v>
      </c>
    </row>
    <row r="346" spans="2:6" ht="12" customHeight="1" x14ac:dyDescent="0.2">
      <c r="B346" s="77"/>
      <c r="C346" s="77"/>
      <c r="D346" s="77"/>
      <c r="E346" s="77"/>
      <c r="F346" s="145" t="s">
        <v>856</v>
      </c>
    </row>
    <row r="347" spans="2:6" ht="12" customHeight="1" x14ac:dyDescent="0.2">
      <c r="B347" s="77"/>
      <c r="C347" s="77"/>
      <c r="D347" s="77"/>
      <c r="E347" s="77"/>
      <c r="F347" s="145" t="s">
        <v>583</v>
      </c>
    </row>
    <row r="348" spans="2:6" ht="12" customHeight="1" x14ac:dyDescent="0.2">
      <c r="B348" s="77"/>
      <c r="C348" s="77"/>
      <c r="D348" s="77"/>
      <c r="E348" s="77"/>
      <c r="F348" s="145" t="s">
        <v>584</v>
      </c>
    </row>
    <row r="349" spans="2:6" ht="12" customHeight="1" x14ac:dyDescent="0.2">
      <c r="B349" s="77"/>
      <c r="C349" s="77"/>
      <c r="D349" s="77"/>
      <c r="E349" s="145" t="s">
        <v>585</v>
      </c>
      <c r="F349" s="77"/>
    </row>
    <row r="350" spans="2:6" ht="12" customHeight="1" x14ac:dyDescent="0.2">
      <c r="B350" s="77"/>
      <c r="C350" s="77"/>
      <c r="D350" s="145" t="s">
        <v>586</v>
      </c>
      <c r="E350" s="77"/>
      <c r="F350" s="77"/>
    </row>
    <row r="351" spans="2:6" ht="12" customHeight="1" x14ac:dyDescent="0.2">
      <c r="B351" s="77"/>
      <c r="C351" s="145" t="s">
        <v>587</v>
      </c>
      <c r="D351" s="77"/>
      <c r="E351" s="77"/>
      <c r="F351" s="77"/>
    </row>
    <row r="352" spans="2:6" ht="12" customHeight="1" x14ac:dyDescent="0.2">
      <c r="B352" s="146" t="s">
        <v>11</v>
      </c>
      <c r="C352" s="77"/>
      <c r="D352" s="77"/>
      <c r="E352" s="77"/>
      <c r="F352" s="77"/>
    </row>
  </sheetData>
  <sheetProtection algorithmName="SHA-512" hashValue="5XGFCEKC802L2vDV6VrRwuaPYtZowJqHII1mt4Im63eKqqfNrw5B36baHJIVvwBdRL8+9xGEUndZ9cwuOkaXGQ==" saltValue="axF1i8Igsk2xiZH9xCEXQw==" spinCount="100000" sheet="1" objects="1" scenarios="1"/>
  <customSheetViews>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1"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workbookViewId="0"/>
  </sheetViews>
  <sheetFormatPr baseColWidth="10" defaultColWidth="9" defaultRowHeight="14.25" x14ac:dyDescent="0.2"/>
  <cols>
    <col min="1" max="1" width="2.85546875" style="74" customWidth="1"/>
    <col min="2" max="2" width="60.1406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3"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3572</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8" x14ac:dyDescent="0.2">
      <c r="C40" s="105"/>
    </row>
    <row r="41" spans="2:8" ht="31.5" x14ac:dyDescent="0.25">
      <c r="B41" s="739" t="s">
        <v>2446</v>
      </c>
    </row>
    <row r="43" spans="2:8" ht="25.5" x14ac:dyDescent="0.2">
      <c r="B43" s="200" t="s">
        <v>2625</v>
      </c>
    </row>
    <row r="44" spans="2:8" ht="56.25" customHeight="1" x14ac:dyDescent="0.2">
      <c r="B44" s="81" t="s">
        <v>2436</v>
      </c>
      <c r="C44" s="81" t="s">
        <v>2437</v>
      </c>
      <c r="D44" s="81" t="s">
        <v>2438</v>
      </c>
      <c r="E44" s="81" t="s">
        <v>2439</v>
      </c>
      <c r="F44" s="82" t="s">
        <v>2440</v>
      </c>
    </row>
    <row r="45" spans="2:8" ht="172.5" customHeight="1" x14ac:dyDescent="0.2">
      <c r="B45" s="158" t="s">
        <v>2286</v>
      </c>
      <c r="C45" s="158"/>
      <c r="D45" s="578" t="s">
        <v>2458</v>
      </c>
      <c r="E45" s="1636"/>
      <c r="F45" s="1633" t="s">
        <v>3143</v>
      </c>
    </row>
    <row r="46" spans="2:8" ht="175.5" customHeight="1" x14ac:dyDescent="0.2">
      <c r="B46" s="578" t="s">
        <v>2286</v>
      </c>
      <c r="C46" s="578"/>
      <c r="D46" s="578" t="s">
        <v>2458</v>
      </c>
      <c r="E46" s="1637"/>
      <c r="F46" s="1634"/>
      <c r="H46" s="896"/>
    </row>
    <row r="47" spans="2:8" ht="53.25" customHeight="1" x14ac:dyDescent="0.2">
      <c r="B47" s="766" t="s">
        <v>2472</v>
      </c>
      <c r="C47" s="578"/>
      <c r="D47" s="578" t="s">
        <v>2146</v>
      </c>
      <c r="E47" s="1638"/>
      <c r="F47" s="1635"/>
    </row>
    <row r="48" spans="2:8" ht="45" x14ac:dyDescent="0.2">
      <c r="B48" s="137" t="s">
        <v>1966</v>
      </c>
      <c r="C48" s="137"/>
      <c r="D48" s="158" t="s">
        <v>2202</v>
      </c>
      <c r="E48" s="141" t="s">
        <v>25</v>
      </c>
      <c r="F48" s="141"/>
    </row>
    <row r="49" spans="2:6" ht="14.25" customHeight="1" x14ac:dyDescent="0.2"/>
    <row r="50" spans="2:6" ht="14.25" customHeight="1" x14ac:dyDescent="0.2"/>
    <row r="51" spans="2:6" ht="14.25" customHeight="1" x14ac:dyDescent="0.2"/>
    <row r="52" spans="2:6" ht="25.5" x14ac:dyDescent="0.2">
      <c r="B52" s="740" t="s">
        <v>2444</v>
      </c>
    </row>
    <row r="53" spans="2:6" ht="15" x14ac:dyDescent="0.25">
      <c r="B53" s="1608"/>
      <c r="C53" s="1631"/>
      <c r="D53" s="1632"/>
      <c r="E53" s="1541"/>
      <c r="F53" s="1541"/>
    </row>
  </sheetData>
  <sheetProtection algorithmName="SHA-512" hashValue="Z/rm5EVszmxIk+dxMgDKbyCLcIMseZjCzllJGTc+y5LHIAN4REgPkoHThe8ot3sk8X6jVj6wPniIHXrMXoUjHw==" saltValue="to6eOfXThWKod5NwAfVXiA=="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8"/>
  <sheetViews>
    <sheetView workbookViewId="0">
      <selection activeCell="A2" sqref="A2"/>
    </sheetView>
  </sheetViews>
  <sheetFormatPr baseColWidth="10" defaultColWidth="9" defaultRowHeight="14.25" x14ac:dyDescent="0.2"/>
  <cols>
    <col min="1" max="1" width="2.85546875" style="74" customWidth="1"/>
    <col min="2" max="2" width="50.85546875" style="74" customWidth="1"/>
    <col min="3" max="4" width="31.85546875" style="74" customWidth="1"/>
    <col min="5" max="6" width="16.7109375" style="74" customWidth="1"/>
    <col min="7" max="16384" width="9" style="74"/>
  </cols>
  <sheetData>
    <row r="1" spans="1:12" x14ac:dyDescent="0.2">
      <c r="A1" s="267"/>
    </row>
    <row r="3" spans="1:12" ht="54" x14ac:dyDescent="0.25">
      <c r="B3" s="734" t="s">
        <v>2421</v>
      </c>
      <c r="C3" s="62"/>
      <c r="E3" s="62"/>
      <c r="F3" s="62"/>
      <c r="G3" s="62"/>
    </row>
    <row r="4" spans="1:12" ht="36.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3573</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45.75" customHeight="1" x14ac:dyDescent="0.2">
      <c r="B44" s="81" t="s">
        <v>2436</v>
      </c>
      <c r="C44" s="81" t="s">
        <v>2437</v>
      </c>
      <c r="D44" s="81" t="s">
        <v>2438</v>
      </c>
      <c r="E44" s="81" t="s">
        <v>2439</v>
      </c>
      <c r="F44" s="82" t="s">
        <v>2440</v>
      </c>
    </row>
    <row r="45" spans="2:6" ht="176.25" customHeight="1" x14ac:dyDescent="0.2">
      <c r="B45" s="129" t="s">
        <v>2286</v>
      </c>
      <c r="C45" s="129"/>
      <c r="D45" s="578" t="s">
        <v>2458</v>
      </c>
      <c r="E45" s="161">
        <v>1</v>
      </c>
      <c r="F45" s="160"/>
    </row>
    <row r="46" spans="2:6" ht="78.75" x14ac:dyDescent="0.2">
      <c r="B46" s="129" t="s">
        <v>2289</v>
      </c>
      <c r="C46" s="131"/>
      <c r="D46" s="131" t="s">
        <v>2215</v>
      </c>
      <c r="E46" s="131" t="s">
        <v>21</v>
      </c>
      <c r="F46" s="12"/>
    </row>
    <row r="47" spans="2:6" ht="78.75" x14ac:dyDescent="0.2">
      <c r="B47" s="131" t="s">
        <v>1966</v>
      </c>
      <c r="C47" s="131"/>
      <c r="D47" s="131" t="s">
        <v>2216</v>
      </c>
      <c r="E47" s="131" t="s">
        <v>26</v>
      </c>
      <c r="F47" s="12"/>
    </row>
    <row r="50" spans="2:6" ht="27.75" customHeight="1" x14ac:dyDescent="0.2">
      <c r="B50" s="200" t="s">
        <v>2860</v>
      </c>
    </row>
    <row r="51" spans="2:6" ht="78.75" x14ac:dyDescent="0.2">
      <c r="B51" s="158" t="s">
        <v>1886</v>
      </c>
      <c r="C51" s="137"/>
      <c r="D51" s="137" t="s">
        <v>2217</v>
      </c>
      <c r="E51" s="137">
        <v>1</v>
      </c>
      <c r="F51" s="12"/>
    </row>
    <row r="52" spans="2:6" x14ac:dyDescent="0.2">
      <c r="D52" s="74" t="s">
        <v>30</v>
      </c>
    </row>
    <row r="55" spans="2:6" ht="25.5" x14ac:dyDescent="0.2">
      <c r="B55" s="740" t="s">
        <v>2444</v>
      </c>
    </row>
    <row r="56" spans="2:6" ht="48.75" customHeight="1" x14ac:dyDescent="0.2">
      <c r="B56" s="1616" t="s">
        <v>3213</v>
      </c>
      <c r="C56" s="1617"/>
      <c r="D56" s="1571" t="s">
        <v>2218</v>
      </c>
      <c r="E56" s="1618"/>
      <c r="F56" s="1618"/>
    </row>
    <row r="57" spans="2:6" ht="65.25" customHeight="1" x14ac:dyDescent="0.2">
      <c r="B57" s="1575" t="s">
        <v>3037</v>
      </c>
      <c r="C57" s="1643"/>
      <c r="D57" s="1644" t="s">
        <v>3727</v>
      </c>
      <c r="E57" s="1645"/>
      <c r="F57" s="1645"/>
    </row>
    <row r="58" spans="2:6" ht="86.25" customHeight="1" x14ac:dyDescent="0.2">
      <c r="B58" s="1639" t="s">
        <v>3725</v>
      </c>
      <c r="C58" s="1640"/>
      <c r="D58" s="1641" t="s">
        <v>3726</v>
      </c>
      <c r="E58" s="1642"/>
      <c r="F58" s="1642"/>
    </row>
  </sheetData>
  <sheetProtection algorithmName="SHA-512" hashValue="UbuqAI/FayQqosbnQkQpbhyAgR9EWuh3h1WaVoDqcmL9n2oVvCMdlDJxRXVmrgYhwukd/9lvtUBObcoRIPaj+w==" saltValue="444emFluN9mxyucPMnDlQg==" spinCount="100000" sheet="1" objects="1" scenario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8:C58"/>
    <mergeCell ref="D58:F58"/>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9"/>
  <sheetViews>
    <sheetView workbookViewId="0">
      <selection activeCell="A2" sqref="A2"/>
    </sheetView>
  </sheetViews>
  <sheetFormatPr baseColWidth="10" defaultColWidth="9" defaultRowHeight="14.25" x14ac:dyDescent="0.2"/>
  <cols>
    <col min="1" max="1" width="2.85546875" style="74" customWidth="1"/>
    <col min="2" max="2" width="55" style="74" customWidth="1"/>
    <col min="3" max="4" width="31.85546875" style="74" customWidth="1"/>
    <col min="5" max="6" width="16.7109375" style="74" customWidth="1"/>
    <col min="7" max="16384" width="9" style="74"/>
  </cols>
  <sheetData>
    <row r="1" spans="1:12" x14ac:dyDescent="0.2">
      <c r="A1" s="267"/>
    </row>
    <row r="3" spans="1:12" ht="47.25" customHeight="1" x14ac:dyDescent="0.25">
      <c r="B3" s="734" t="s">
        <v>2421</v>
      </c>
      <c r="C3" s="62"/>
      <c r="E3" s="62"/>
      <c r="F3" s="62"/>
      <c r="G3" s="62"/>
    </row>
    <row r="4" spans="1:12" ht="32.2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3574</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51.75" customHeight="1" x14ac:dyDescent="0.2">
      <c r="B44" s="81" t="s">
        <v>2436</v>
      </c>
      <c r="C44" s="81" t="s">
        <v>2437</v>
      </c>
      <c r="D44" s="81" t="s">
        <v>2438</v>
      </c>
      <c r="E44" s="81" t="s">
        <v>2439</v>
      </c>
      <c r="F44" s="82" t="s">
        <v>2440</v>
      </c>
    </row>
    <row r="45" spans="2:6" ht="176.25" customHeight="1" x14ac:dyDescent="0.2">
      <c r="B45" s="158" t="s">
        <v>2286</v>
      </c>
      <c r="C45" s="158"/>
      <c r="D45" s="578" t="s">
        <v>2458</v>
      </c>
      <c r="E45" s="159">
        <v>1</v>
      </c>
      <c r="F45" s="160"/>
    </row>
    <row r="46" spans="2:6" ht="78.75" x14ac:dyDescent="0.2">
      <c r="B46" s="158" t="s">
        <v>1972</v>
      </c>
      <c r="C46" s="137"/>
      <c r="D46" s="137" t="s">
        <v>2219</v>
      </c>
      <c r="E46" s="137" t="s">
        <v>21</v>
      </c>
      <c r="F46" s="12"/>
    </row>
    <row r="47" spans="2:6" ht="78.75" x14ac:dyDescent="0.2">
      <c r="B47" s="158" t="s">
        <v>1966</v>
      </c>
      <c r="C47" s="137"/>
      <c r="D47" s="137" t="s">
        <v>2216</v>
      </c>
      <c r="E47" s="137" t="s">
        <v>25</v>
      </c>
      <c r="F47" s="12"/>
    </row>
    <row r="50" spans="2:6" ht="27.75" customHeight="1" x14ac:dyDescent="0.2">
      <c r="B50" s="200" t="s">
        <v>2866</v>
      </c>
    </row>
    <row r="51" spans="2:6" ht="78.75" x14ac:dyDescent="0.2">
      <c r="B51" s="158" t="s">
        <v>1886</v>
      </c>
      <c r="C51" s="137"/>
      <c r="D51" s="137" t="s">
        <v>2220</v>
      </c>
      <c r="E51" s="137">
        <v>1</v>
      </c>
      <c r="F51" s="12"/>
    </row>
    <row r="52" spans="2:6" x14ac:dyDescent="0.2">
      <c r="D52" s="74" t="s">
        <v>30</v>
      </c>
    </row>
    <row r="55" spans="2:6" ht="25.5" x14ac:dyDescent="0.2">
      <c r="B55" s="740" t="s">
        <v>2444</v>
      </c>
    </row>
    <row r="56" spans="2:6" ht="48" customHeight="1" x14ac:dyDescent="0.2">
      <c r="B56" s="1616" t="s">
        <v>3213</v>
      </c>
      <c r="C56" s="1617"/>
      <c r="D56" s="1571" t="s">
        <v>2218</v>
      </c>
      <c r="E56" s="1618"/>
      <c r="F56" s="1618"/>
    </row>
    <row r="57" spans="2:6" ht="57" customHeight="1" x14ac:dyDescent="0.2">
      <c r="B57" s="1575" t="s">
        <v>3039</v>
      </c>
      <c r="C57" s="1643"/>
      <c r="D57" s="1577" t="s">
        <v>3038</v>
      </c>
      <c r="E57" s="1646"/>
      <c r="F57" s="1646"/>
    </row>
    <row r="58" spans="2:6" ht="85.5" customHeight="1" x14ac:dyDescent="0.2">
      <c r="B58" s="1639" t="s">
        <v>3728</v>
      </c>
      <c r="C58" s="1640"/>
      <c r="D58" s="1641" t="s">
        <v>3726</v>
      </c>
      <c r="E58" s="1642"/>
      <c r="F58" s="1642"/>
    </row>
    <row r="59" spans="2:6" ht="57" customHeight="1" x14ac:dyDescent="0.2">
      <c r="B59" s="1639" t="s">
        <v>3730</v>
      </c>
      <c r="C59" s="1640"/>
      <c r="D59" s="1641" t="s">
        <v>3729</v>
      </c>
      <c r="E59" s="1642"/>
      <c r="F59" s="1642"/>
    </row>
  </sheetData>
  <sheetProtection algorithmName="SHA-512" hashValue="h+aOufyeZnUZ6l8XiOLhvu+HkaZHI4Ci79FtI/Z9xqOLUjqoVF0sTTywOl1OEq1ssui+fcEXYC9oXwgKI2uRuA==" saltValue="VQ4H6QkRtW62ypLLEAkC/g=="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workbookViewId="0"/>
  </sheetViews>
  <sheetFormatPr baseColWidth="10" defaultColWidth="9" defaultRowHeight="14.25" x14ac:dyDescent="0.2"/>
  <cols>
    <col min="1" max="1" width="2.85546875" style="74" customWidth="1"/>
    <col min="2" max="2" width="66"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4.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3575</v>
      </c>
      <c r="C7" s="6"/>
      <c r="D7" s="6"/>
      <c r="E7" s="41"/>
      <c r="F7" s="6"/>
      <c r="G7" s="86"/>
      <c r="I7" s="6"/>
      <c r="J7" s="83"/>
      <c r="K7" s="83"/>
      <c r="L7" s="83"/>
    </row>
    <row r="8" spans="1:12" ht="25.5" x14ac:dyDescent="0.2">
      <c r="B8" s="863" t="s">
        <v>3144</v>
      </c>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1" spans="2:6" ht="31.5" x14ac:dyDescent="0.25">
      <c r="B41" s="739" t="s">
        <v>2446</v>
      </c>
    </row>
    <row r="42" spans="2:6" ht="8.25" customHeight="1" x14ac:dyDescent="0.2"/>
    <row r="43" spans="2:6" ht="25.5" x14ac:dyDescent="0.2">
      <c r="B43" s="200" t="s">
        <v>2449</v>
      </c>
    </row>
    <row r="44" spans="2:6" ht="52.5" customHeight="1" x14ac:dyDescent="0.2">
      <c r="B44" s="81" t="s">
        <v>2436</v>
      </c>
      <c r="C44" s="81" t="s">
        <v>2437</v>
      </c>
      <c r="D44" s="81" t="s">
        <v>2438</v>
      </c>
      <c r="E44" s="81" t="s">
        <v>2439</v>
      </c>
      <c r="F44" s="82" t="s">
        <v>2440</v>
      </c>
    </row>
    <row r="45" spans="2:6" ht="176.25" customHeight="1" x14ac:dyDescent="0.2">
      <c r="B45" s="129" t="s">
        <v>2290</v>
      </c>
      <c r="C45" s="129"/>
      <c r="D45" s="578" t="s">
        <v>2458</v>
      </c>
      <c r="E45" s="161">
        <v>1</v>
      </c>
      <c r="F45" s="12"/>
    </row>
    <row r="46" spans="2:6" ht="78.75" x14ac:dyDescent="0.2">
      <c r="B46" s="129" t="s">
        <v>1972</v>
      </c>
      <c r="C46" s="131"/>
      <c r="D46" s="131" t="s">
        <v>2215</v>
      </c>
      <c r="E46" s="142" t="s">
        <v>21</v>
      </c>
      <c r="F46" s="12"/>
    </row>
    <row r="47" spans="2:6" ht="45" x14ac:dyDescent="0.2">
      <c r="B47" s="129" t="s">
        <v>1966</v>
      </c>
      <c r="C47" s="131"/>
      <c r="D47" s="137" t="s">
        <v>2202</v>
      </c>
      <c r="E47" s="131" t="s">
        <v>26</v>
      </c>
      <c r="F47" s="12"/>
    </row>
    <row r="48" spans="2:6" ht="78.75" x14ac:dyDescent="0.2">
      <c r="B48" s="140" t="s">
        <v>2291</v>
      </c>
      <c r="C48" s="140"/>
      <c r="D48" s="578" t="s">
        <v>2223</v>
      </c>
      <c r="E48" s="166">
        <v>1</v>
      </c>
      <c r="F48" s="150"/>
    </row>
    <row r="49" spans="2:6" x14ac:dyDescent="0.2">
      <c r="B49" s="155"/>
      <c r="C49" s="155"/>
      <c r="D49" s="148"/>
      <c r="E49" s="124"/>
      <c r="F49" s="168"/>
    </row>
    <row r="50" spans="2:6" ht="27.75" customHeight="1" x14ac:dyDescent="0.2">
      <c r="B50" s="200" t="s">
        <v>2866</v>
      </c>
    </row>
    <row r="51" spans="2:6" ht="78.75" x14ac:dyDescent="0.2">
      <c r="B51" s="137" t="s">
        <v>2292</v>
      </c>
      <c r="C51" s="137"/>
      <c r="D51" s="578" t="s">
        <v>2224</v>
      </c>
      <c r="E51" s="141">
        <v>1</v>
      </c>
      <c r="F51" s="12"/>
    </row>
    <row r="52" spans="2:6" ht="146.25" x14ac:dyDescent="0.2">
      <c r="B52" s="158" t="s">
        <v>2293</v>
      </c>
      <c r="C52" s="158"/>
      <c r="D52" s="635" t="s">
        <v>2225</v>
      </c>
      <c r="E52" s="159" t="s">
        <v>47</v>
      </c>
      <c r="F52" s="160"/>
    </row>
    <row r="56" spans="2:6" ht="25.5" x14ac:dyDescent="0.2">
      <c r="B56" s="740" t="s">
        <v>2444</v>
      </c>
    </row>
    <row r="57" spans="2:6" ht="89.25" customHeight="1" x14ac:dyDescent="0.2">
      <c r="B57" s="1586" t="s">
        <v>2226</v>
      </c>
      <c r="C57" s="1587"/>
      <c r="D57" s="1527" t="s">
        <v>2227</v>
      </c>
      <c r="E57" s="1588"/>
      <c r="F57" s="1589"/>
    </row>
    <row r="58" spans="2:6" ht="51.75" customHeight="1" x14ac:dyDescent="0.2">
      <c r="B58" s="1608" t="s">
        <v>2221</v>
      </c>
      <c r="C58" s="1532"/>
      <c r="D58" s="1647" t="s">
        <v>2222</v>
      </c>
      <c r="E58" s="1648"/>
      <c r="F58" s="1648"/>
    </row>
    <row r="59" spans="2:6" ht="44.25" customHeight="1" x14ac:dyDescent="0.2">
      <c r="B59" s="1608" t="s">
        <v>2228</v>
      </c>
      <c r="C59" s="1532"/>
      <c r="D59" s="1647" t="s">
        <v>2229</v>
      </c>
      <c r="E59" s="1648"/>
      <c r="F59" s="1648"/>
    </row>
    <row r="60" spans="2:6" ht="30" customHeight="1" x14ac:dyDescent="0.2">
      <c r="B60" s="1608" t="s">
        <v>2230</v>
      </c>
      <c r="C60" s="1532"/>
      <c r="D60" s="1647" t="s">
        <v>2231</v>
      </c>
      <c r="E60" s="1648"/>
      <c r="F60" s="1648"/>
    </row>
  </sheetData>
  <sheetProtection algorithmName="SHA-512" hashValue="JMk4oxUSrTGRgTtz7cIhg7vh74gSMtmff2pM0wvSUsWgtQ9ox7Z3JgVTnRB4PAUTnngCyJEuXhzXfR06aDBsdQ==" saltValue="1KUovjmyWLf1iWwZ1uCnEA=="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workbookViewId="0"/>
  </sheetViews>
  <sheetFormatPr baseColWidth="10" defaultColWidth="9" defaultRowHeight="14.25" x14ac:dyDescent="0.2"/>
  <cols>
    <col min="1" max="1" width="2.85546875" style="74" customWidth="1"/>
    <col min="2" max="2" width="62.1406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29.2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3576</v>
      </c>
      <c r="C7" s="205"/>
      <c r="D7" s="205"/>
      <c r="E7" s="41"/>
      <c r="F7" s="6"/>
      <c r="G7" s="86"/>
      <c r="I7" s="6"/>
      <c r="J7" s="83"/>
      <c r="K7" s="83"/>
      <c r="L7" s="83"/>
    </row>
    <row r="8" spans="1:12" ht="25.5" x14ac:dyDescent="0.2">
      <c r="B8" s="863" t="s">
        <v>3144</v>
      </c>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29" s="74" customFormat="1" x14ac:dyDescent="0.2"/>
    <row r="30" s="74" customFormat="1" x14ac:dyDescent="0.2"/>
    <row r="31" s="74" customFormat="1" x14ac:dyDescent="0.2"/>
    <row r="45" spans="2:3" x14ac:dyDescent="0.2">
      <c r="C45" s="105"/>
    </row>
    <row r="46" spans="2:3" ht="31.5" x14ac:dyDescent="0.25">
      <c r="B46" s="739" t="s">
        <v>2446</v>
      </c>
    </row>
    <row r="48" spans="2:3" ht="25.5" x14ac:dyDescent="0.2">
      <c r="B48" s="200" t="s">
        <v>2449</v>
      </c>
    </row>
    <row r="49" spans="2:6" ht="50.25" customHeight="1" x14ac:dyDescent="0.2">
      <c r="B49" s="81" t="s">
        <v>2436</v>
      </c>
      <c r="C49" s="81" t="s">
        <v>2437</v>
      </c>
      <c r="D49" s="81" t="s">
        <v>2438</v>
      </c>
      <c r="E49" s="81" t="s">
        <v>2439</v>
      </c>
      <c r="F49" s="82" t="s">
        <v>2440</v>
      </c>
    </row>
    <row r="50" spans="2:6" ht="179.25" customHeight="1" x14ac:dyDescent="0.2">
      <c r="B50" s="129" t="s">
        <v>2290</v>
      </c>
      <c r="C50" s="129"/>
      <c r="D50" s="578" t="s">
        <v>2458</v>
      </c>
      <c r="E50" s="159">
        <v>1</v>
      </c>
      <c r="F50" s="12"/>
    </row>
    <row r="51" spans="2:6" ht="78.75" x14ac:dyDescent="0.2">
      <c r="B51" s="129" t="s">
        <v>1972</v>
      </c>
      <c r="C51" s="131"/>
      <c r="D51" s="137" t="s">
        <v>2215</v>
      </c>
      <c r="E51" s="141" t="s">
        <v>21</v>
      </c>
      <c r="F51" s="12"/>
    </row>
    <row r="52" spans="2:6" ht="78.75" x14ac:dyDescent="0.2">
      <c r="B52" s="129" t="s">
        <v>1966</v>
      </c>
      <c r="C52" s="131"/>
      <c r="D52" s="137" t="s">
        <v>2216</v>
      </c>
      <c r="E52" s="137" t="s">
        <v>25</v>
      </c>
      <c r="F52" s="12"/>
    </row>
    <row r="53" spans="2:6" ht="78.75" x14ac:dyDescent="0.2">
      <c r="B53" s="140" t="s">
        <v>2291</v>
      </c>
      <c r="C53" s="140"/>
      <c r="D53" s="635" t="s">
        <v>2223</v>
      </c>
      <c r="E53" s="159">
        <v>1</v>
      </c>
      <c r="F53" s="150"/>
    </row>
    <row r="54" spans="2:6" x14ac:dyDescent="0.2">
      <c r="B54" s="77"/>
      <c r="C54" s="77"/>
      <c r="D54" s="77"/>
      <c r="E54" s="77"/>
    </row>
    <row r="55" spans="2:6" ht="27.75" customHeight="1" x14ac:dyDescent="0.2">
      <c r="B55" s="200" t="s">
        <v>2860</v>
      </c>
    </row>
    <row r="56" spans="2:6" ht="78.75" x14ac:dyDescent="0.2">
      <c r="B56" s="129" t="s">
        <v>2294</v>
      </c>
      <c r="C56" s="129"/>
      <c r="D56" s="635" t="s">
        <v>2224</v>
      </c>
      <c r="E56" s="159">
        <v>1</v>
      </c>
      <c r="F56" s="12"/>
    </row>
    <row r="57" spans="2:6" ht="146.25" x14ac:dyDescent="0.2">
      <c r="B57" s="129" t="s">
        <v>1884</v>
      </c>
      <c r="C57" s="129"/>
      <c r="D57" s="635" t="s">
        <v>2225</v>
      </c>
      <c r="E57" s="159" t="s">
        <v>678</v>
      </c>
      <c r="F57" s="12"/>
    </row>
    <row r="59" spans="2:6" x14ac:dyDescent="0.2">
      <c r="B59" s="9"/>
      <c r="C59" s="9"/>
      <c r="D59" s="9"/>
      <c r="E59" s="11"/>
      <c r="F59" s="11"/>
    </row>
    <row r="60" spans="2:6" ht="25.5" x14ac:dyDescent="0.2">
      <c r="B60" s="740" t="s">
        <v>2444</v>
      </c>
    </row>
    <row r="61" spans="2:6" ht="84.75" customHeight="1" x14ac:dyDescent="0.2">
      <c r="B61" s="1586" t="s">
        <v>2226</v>
      </c>
      <c r="C61" s="1587"/>
      <c r="D61" s="1527" t="s">
        <v>2232</v>
      </c>
      <c r="E61" s="1588"/>
      <c r="F61" s="1589"/>
    </row>
    <row r="62" spans="2:6" ht="33" customHeight="1" x14ac:dyDescent="0.2">
      <c r="B62" s="1608" t="s">
        <v>2230</v>
      </c>
      <c r="C62" s="1532"/>
      <c r="D62" s="1647" t="s">
        <v>2231</v>
      </c>
      <c r="E62" s="1648"/>
      <c r="F62" s="1648"/>
    </row>
    <row r="63" spans="2:6" ht="25.5" customHeight="1" x14ac:dyDescent="0.2">
      <c r="B63" s="1594" t="s">
        <v>2463</v>
      </c>
      <c r="C63" s="1649"/>
      <c r="D63" s="1542" t="s">
        <v>2464</v>
      </c>
      <c r="E63" s="1650"/>
      <c r="F63" s="1650"/>
    </row>
  </sheetData>
  <sheetProtection algorithmName="SHA-512" hashValue="fVMb+Ru3d9GVJCUZX+1LG5qZEVeeyX/5wURjdx13dest5BPCP/emSnNsBHUPQWr15pUQQSQo+Bg+Xa4Z6uIufA==" saltValue="wLgun1Mo1nS4KY4Lb8j0aQ==" spinCount="100000" sheet="1" objects="1" scenarios="1"/>
  <customSheetViews>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workbookViewId="0"/>
  </sheetViews>
  <sheetFormatPr baseColWidth="10" defaultColWidth="9" defaultRowHeight="14.25" x14ac:dyDescent="0.2"/>
  <cols>
    <col min="1" max="1" width="2.85546875" style="74" customWidth="1"/>
    <col min="2" max="2" width="55.425781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27.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3577</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48" customHeight="1" x14ac:dyDescent="0.2">
      <c r="B44" s="81" t="s">
        <v>2436</v>
      </c>
      <c r="C44" s="81" t="s">
        <v>2437</v>
      </c>
      <c r="D44" s="81" t="s">
        <v>2438</v>
      </c>
      <c r="E44" s="81" t="s">
        <v>2439</v>
      </c>
      <c r="F44" s="82" t="s">
        <v>2440</v>
      </c>
    </row>
    <row r="45" spans="2:6" ht="184.5" customHeight="1" x14ac:dyDescent="0.2">
      <c r="B45" s="131" t="s">
        <v>2286</v>
      </c>
      <c r="C45" s="131"/>
      <c r="D45" s="578" t="s">
        <v>2458</v>
      </c>
      <c r="E45" s="142">
        <v>1</v>
      </c>
      <c r="F45" s="68"/>
    </row>
    <row r="46" spans="2:6" ht="78.75" x14ac:dyDescent="0.2">
      <c r="B46" s="158" t="s">
        <v>1972</v>
      </c>
      <c r="C46" s="137"/>
      <c r="D46" s="137" t="s">
        <v>2219</v>
      </c>
      <c r="E46" s="137" t="s">
        <v>21</v>
      </c>
      <c r="F46" s="68"/>
    </row>
    <row r="49" spans="2:6" ht="27.75" customHeight="1" x14ac:dyDescent="0.2">
      <c r="B49" s="200" t="s">
        <v>2860</v>
      </c>
    </row>
    <row r="50" spans="2:6" ht="45" x14ac:dyDescent="0.2">
      <c r="B50" s="129" t="s">
        <v>1960</v>
      </c>
      <c r="C50" s="129"/>
      <c r="D50" s="131" t="s">
        <v>98</v>
      </c>
      <c r="E50" s="161"/>
      <c r="F50" s="158" t="s">
        <v>2240</v>
      </c>
    </row>
    <row r="51" spans="2:6" ht="78.75" x14ac:dyDescent="0.2">
      <c r="B51" s="131" t="s">
        <v>2295</v>
      </c>
      <c r="C51" s="131"/>
      <c r="D51" s="131" t="s">
        <v>173</v>
      </c>
      <c r="E51" s="142"/>
      <c r="F51" s="137" t="s">
        <v>2241</v>
      </c>
    </row>
    <row r="52" spans="2:6" ht="123.75" x14ac:dyDescent="0.2">
      <c r="B52" s="137" t="s">
        <v>2296</v>
      </c>
      <c r="C52" s="137"/>
      <c r="D52" s="137" t="s">
        <v>2239</v>
      </c>
      <c r="E52" s="167" t="s">
        <v>1</v>
      </c>
      <c r="F52" s="137" t="s">
        <v>2241</v>
      </c>
    </row>
    <row r="53" spans="2:6" x14ac:dyDescent="0.2">
      <c r="B53" s="9"/>
      <c r="C53" s="9"/>
      <c r="D53" s="9"/>
      <c r="E53" s="169"/>
      <c r="F53" s="9"/>
    </row>
    <row r="54" spans="2:6" x14ac:dyDescent="0.2">
      <c r="B54" s="9"/>
      <c r="C54" s="9"/>
      <c r="D54" s="9"/>
      <c r="E54" s="169"/>
      <c r="F54" s="9"/>
    </row>
    <row r="56" spans="2:6" ht="25.5" x14ac:dyDescent="0.2">
      <c r="B56" s="740" t="s">
        <v>2444</v>
      </c>
    </row>
    <row r="57" spans="2:6" ht="32.25" customHeight="1" x14ac:dyDescent="0.2">
      <c r="B57" s="1608" t="s">
        <v>3220</v>
      </c>
      <c r="C57" s="1532"/>
      <c r="D57" s="1647" t="s">
        <v>2242</v>
      </c>
      <c r="E57" s="1648"/>
      <c r="F57" s="1648"/>
    </row>
  </sheetData>
  <sheetProtection algorithmName="SHA-512" hashValue="WY+wkJiyJ1G/iVm5ELPGShs3KVKyy62yls4etYTTr9Tf1tjUEudvhO2k7idm5jcYTc7I76auhNboRaxq0YdMnA==" saltValue="52v2rRTCPfqQSQARBEcAl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workbookViewId="0"/>
  </sheetViews>
  <sheetFormatPr baseColWidth="10" defaultColWidth="9" defaultRowHeight="14.25" x14ac:dyDescent="0.2"/>
  <cols>
    <col min="1" max="1" width="2.85546875" style="74" customWidth="1"/>
    <col min="2" max="2" width="54.42578125" style="74" customWidth="1"/>
    <col min="3" max="4" width="31.85546875" style="74" customWidth="1"/>
    <col min="5" max="6" width="16.7109375" style="74" customWidth="1"/>
    <col min="7" max="16384" width="9" style="74"/>
  </cols>
  <sheetData>
    <row r="1" spans="1:12" x14ac:dyDescent="0.2">
      <c r="A1" s="267"/>
    </row>
    <row r="3" spans="1:12" ht="54" x14ac:dyDescent="0.25">
      <c r="B3" s="734" t="s">
        <v>2421</v>
      </c>
      <c r="C3" s="62"/>
      <c r="E3" s="62"/>
      <c r="F3" s="62"/>
      <c r="G3" s="62"/>
    </row>
    <row r="4" spans="1:12" ht="36"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3578</v>
      </c>
      <c r="C7" s="6"/>
      <c r="D7" s="6"/>
      <c r="E7" s="41"/>
      <c r="F7" s="6"/>
      <c r="G7" s="86"/>
      <c r="I7" s="6"/>
      <c r="J7" s="83"/>
      <c r="K7" s="83"/>
      <c r="L7" s="83"/>
    </row>
    <row r="8" spans="1:12" ht="15.75" x14ac:dyDescent="0.2">
      <c r="B8" s="8"/>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51" customHeight="1" x14ac:dyDescent="0.2">
      <c r="B44" s="81" t="s">
        <v>2436</v>
      </c>
      <c r="C44" s="81" t="s">
        <v>2437</v>
      </c>
      <c r="D44" s="81" t="s">
        <v>2438</v>
      </c>
      <c r="E44" s="81" t="s">
        <v>2439</v>
      </c>
      <c r="F44" s="82" t="s">
        <v>2440</v>
      </c>
    </row>
    <row r="45" spans="2:6" ht="174.75" customHeight="1" x14ac:dyDescent="0.2">
      <c r="B45" s="131" t="s">
        <v>2286</v>
      </c>
      <c r="C45" s="131"/>
      <c r="D45" s="578" t="s">
        <v>2458</v>
      </c>
      <c r="E45" s="142">
        <v>1</v>
      </c>
      <c r="F45" s="68"/>
    </row>
    <row r="46" spans="2:6" ht="78.75" x14ac:dyDescent="0.2">
      <c r="B46" s="129" t="s">
        <v>1972</v>
      </c>
      <c r="C46" s="131"/>
      <c r="D46" s="131" t="s">
        <v>2219</v>
      </c>
      <c r="E46" s="131" t="s">
        <v>21</v>
      </c>
      <c r="F46" s="68"/>
    </row>
    <row r="47" spans="2:6" ht="78.75" x14ac:dyDescent="0.2">
      <c r="B47" s="131" t="s">
        <v>1966</v>
      </c>
      <c r="C47" s="131"/>
      <c r="D47" s="137" t="s">
        <v>2216</v>
      </c>
      <c r="E47" s="131" t="s">
        <v>25</v>
      </c>
      <c r="F47" s="68"/>
    </row>
    <row r="50" spans="2:6" ht="27.75" customHeight="1" x14ac:dyDescent="0.2">
      <c r="B50" s="200" t="s">
        <v>2450</v>
      </c>
    </row>
    <row r="51" spans="2:6" ht="168.75" x14ac:dyDescent="0.2">
      <c r="B51" s="635" t="s">
        <v>1895</v>
      </c>
      <c r="C51" s="137"/>
      <c r="D51" s="578" t="s">
        <v>2244</v>
      </c>
      <c r="E51" s="578" t="s">
        <v>1210</v>
      </c>
      <c r="F51" s="68"/>
    </row>
    <row r="52" spans="2:6" x14ac:dyDescent="0.2">
      <c r="D52" s="74" t="s">
        <v>30</v>
      </c>
    </row>
    <row r="55" spans="2:6" ht="25.5" x14ac:dyDescent="0.2">
      <c r="B55" s="740" t="s">
        <v>2444</v>
      </c>
    </row>
    <row r="56" spans="2:6" ht="37.5" customHeight="1" x14ac:dyDescent="0.2">
      <c r="B56" s="1608" t="s">
        <v>3221</v>
      </c>
      <c r="C56" s="1532"/>
      <c r="D56" s="1647" t="s">
        <v>2867</v>
      </c>
      <c r="E56" s="1648"/>
      <c r="F56" s="1648"/>
    </row>
    <row r="57" spans="2:6" ht="48" customHeight="1" x14ac:dyDescent="0.2">
      <c r="B57" s="1608" t="s">
        <v>3222</v>
      </c>
      <c r="C57" s="1532"/>
      <c r="D57" s="1647" t="s">
        <v>2868</v>
      </c>
      <c r="E57" s="1648"/>
      <c r="F57" s="1648"/>
    </row>
  </sheetData>
  <sheetProtection algorithmName="SHA-512" hashValue="BG1UAvSpFzAl4Gl/IYNJs2HCI0MYgHKyT26z6KRphumUJRRdzuBWlFpQrDUh/L2wIEsrfVasLQO0dvW6YUIkDg==" saltValue="tSAXkbXSEDh7VBCS4uI8Hw==" spinCount="100000" sheet="1" selectLockedCells="1"/>
  <customSheetViews>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workbookViewId="0"/>
  </sheetViews>
  <sheetFormatPr baseColWidth="10" defaultColWidth="9" defaultRowHeight="14.25" x14ac:dyDescent="0.2"/>
  <cols>
    <col min="1" max="1" width="2.85546875" style="74" customWidth="1"/>
    <col min="2" max="2" width="63.85546875" style="74" customWidth="1"/>
    <col min="3" max="4" width="31.85546875" style="74" customWidth="1"/>
    <col min="5" max="6" width="16.7109375" style="74" customWidth="1"/>
    <col min="7" max="16384" width="9" style="74"/>
  </cols>
  <sheetData>
    <row r="1" spans="1:10" x14ac:dyDescent="0.2">
      <c r="A1" s="267"/>
    </row>
    <row r="3" spans="1:10" ht="36" x14ac:dyDescent="0.25">
      <c r="B3" s="734" t="s">
        <v>2421</v>
      </c>
      <c r="C3" s="62"/>
      <c r="E3" s="62"/>
      <c r="F3" s="62"/>
    </row>
    <row r="4" spans="1:10" ht="34.5" customHeight="1" x14ac:dyDescent="0.25">
      <c r="B4" s="735" t="s">
        <v>2431</v>
      </c>
      <c r="C4" s="62"/>
      <c r="D4" s="62"/>
      <c r="E4" s="84"/>
    </row>
    <row r="5" spans="1:10" ht="14.25" customHeight="1" x14ac:dyDescent="0.2">
      <c r="B5" s="6"/>
      <c r="C5" s="6"/>
      <c r="D5" s="6"/>
      <c r="E5" s="84"/>
      <c r="G5" s="83"/>
      <c r="H5" s="83"/>
      <c r="I5" s="83"/>
      <c r="J5" s="83"/>
    </row>
    <row r="6" spans="1:10" ht="14.25" customHeight="1" x14ac:dyDescent="0.2">
      <c r="B6" s="105"/>
      <c r="C6" s="6"/>
      <c r="D6" s="6"/>
      <c r="E6" s="41"/>
      <c r="G6" s="83"/>
      <c r="H6" s="83"/>
      <c r="I6" s="83"/>
      <c r="J6" s="83"/>
    </row>
    <row r="7" spans="1:10" ht="31.5" x14ac:dyDescent="0.2">
      <c r="B7" s="760" t="s">
        <v>3579</v>
      </c>
      <c r="C7" s="6"/>
      <c r="D7" s="6"/>
      <c r="E7" s="41"/>
      <c r="F7" s="6"/>
      <c r="G7" s="6"/>
      <c r="H7" s="83"/>
      <c r="I7" s="83"/>
      <c r="J7" s="83"/>
    </row>
    <row r="8" spans="1:10" ht="25.5" x14ac:dyDescent="0.2">
      <c r="B8" s="863" t="s">
        <v>3145</v>
      </c>
      <c r="C8" s="6"/>
      <c r="D8" s="6"/>
      <c r="E8" s="41" t="str">
        <f>Inhalt!$C$7</f>
        <v>V. OncoBox: P1.1.1 (251203)</v>
      </c>
      <c r="G8" s="6"/>
      <c r="H8" s="83"/>
      <c r="I8" s="83"/>
      <c r="J8" s="83"/>
    </row>
    <row r="9" spans="1:10" ht="15.75" x14ac:dyDescent="0.2">
      <c r="E9" s="41" t="str">
        <f>Inhalt!$C$8</f>
        <v>V. Spezifikation: P1.1.1 (251203)</v>
      </c>
      <c r="G9" s="6"/>
    </row>
    <row r="10" spans="1:10" x14ac:dyDescent="0.2">
      <c r="E10" s="153"/>
    </row>
    <row r="11" spans="1:10" ht="27" customHeight="1" x14ac:dyDescent="0.25">
      <c r="E11" s="1534" t="s">
        <v>1724</v>
      </c>
      <c r="F11" s="1535"/>
    </row>
    <row r="32" s="74" customFormat="1" x14ac:dyDescent="0.2"/>
    <row r="42" spans="2:6" x14ac:dyDescent="0.2">
      <c r="C42" s="105"/>
    </row>
    <row r="43" spans="2:6" ht="31.5" x14ac:dyDescent="0.25">
      <c r="B43" s="739" t="s">
        <v>2446</v>
      </c>
    </row>
    <row r="45" spans="2:6" ht="25.5" x14ac:dyDescent="0.2">
      <c r="B45" s="200" t="s">
        <v>2449</v>
      </c>
    </row>
    <row r="46" spans="2:6" ht="54" customHeight="1" x14ac:dyDescent="0.2">
      <c r="B46" s="81" t="s">
        <v>2436</v>
      </c>
      <c r="C46" s="81" t="s">
        <v>2437</v>
      </c>
      <c r="D46" s="81" t="s">
        <v>2438</v>
      </c>
      <c r="E46" s="81" t="s">
        <v>2439</v>
      </c>
      <c r="F46" s="82" t="s">
        <v>2440</v>
      </c>
    </row>
    <row r="47" spans="2:6" ht="181.5" customHeight="1" x14ac:dyDescent="0.2">
      <c r="B47" s="129" t="s">
        <v>2286</v>
      </c>
      <c r="C47" s="129"/>
      <c r="D47" s="578" t="s">
        <v>2458</v>
      </c>
      <c r="E47" s="161">
        <v>1</v>
      </c>
      <c r="F47" s="68"/>
    </row>
    <row r="48" spans="2:6" ht="78.75" x14ac:dyDescent="0.2">
      <c r="B48" s="129" t="s">
        <v>1972</v>
      </c>
      <c r="C48" s="131"/>
      <c r="D48" s="131" t="s">
        <v>2215</v>
      </c>
      <c r="E48" s="131" t="s">
        <v>21</v>
      </c>
      <c r="F48" s="68"/>
    </row>
    <row r="49" spans="2:6" ht="78.75" x14ac:dyDescent="0.2">
      <c r="B49" s="131" t="s">
        <v>1966</v>
      </c>
      <c r="C49" s="131"/>
      <c r="D49" s="137" t="s">
        <v>2243</v>
      </c>
      <c r="E49" s="129" t="s">
        <v>25</v>
      </c>
      <c r="F49" s="68"/>
    </row>
    <row r="50" spans="2:6" ht="33.75" x14ac:dyDescent="0.2">
      <c r="B50" s="131" t="s">
        <v>1889</v>
      </c>
      <c r="C50" s="131"/>
      <c r="D50" s="137" t="s">
        <v>280</v>
      </c>
      <c r="E50" s="131">
        <v>1</v>
      </c>
      <c r="F50" s="12"/>
    </row>
    <row r="53" spans="2:6" ht="27.75" customHeight="1" x14ac:dyDescent="0.2">
      <c r="B53" s="200" t="s">
        <v>2860</v>
      </c>
    </row>
    <row r="54" spans="2:6" ht="78.75" x14ac:dyDescent="0.2">
      <c r="B54" s="137" t="s">
        <v>1890</v>
      </c>
      <c r="C54" s="137"/>
      <c r="D54" s="137" t="s">
        <v>2245</v>
      </c>
      <c r="E54" s="137">
        <v>1</v>
      </c>
      <c r="F54" s="12"/>
    </row>
    <row r="55" spans="2:6" x14ac:dyDescent="0.2">
      <c r="D55" s="74" t="s">
        <v>30</v>
      </c>
    </row>
    <row r="58" spans="2:6" ht="25.5" x14ac:dyDescent="0.2">
      <c r="B58" s="740" t="s">
        <v>2444</v>
      </c>
    </row>
    <row r="59" spans="2:6" ht="56.25" customHeight="1" x14ac:dyDescent="0.2">
      <c r="B59" s="1608" t="s">
        <v>2491</v>
      </c>
      <c r="C59" s="1631"/>
      <c r="D59" s="1530" t="s">
        <v>2249</v>
      </c>
      <c r="E59" s="1630"/>
      <c r="F59" s="1584"/>
    </row>
    <row r="60" spans="2:6" ht="38.25" customHeight="1" x14ac:dyDescent="0.2">
      <c r="B60" s="1608" t="s">
        <v>2246</v>
      </c>
      <c r="C60" s="1631"/>
      <c r="D60" s="1530" t="s">
        <v>2250</v>
      </c>
      <c r="E60" s="1630"/>
      <c r="F60" s="1584"/>
    </row>
    <row r="61" spans="2:6" ht="48.75" customHeight="1" x14ac:dyDescent="0.2">
      <c r="B61" s="1608" t="s">
        <v>2247</v>
      </c>
      <c r="C61" s="1611"/>
      <c r="D61" s="1530" t="s">
        <v>2251</v>
      </c>
      <c r="E61" s="1611"/>
      <c r="F61" s="1651"/>
    </row>
    <row r="62" spans="2:6" ht="36.75" customHeight="1" x14ac:dyDescent="0.2">
      <c r="B62" s="1608" t="s">
        <v>2248</v>
      </c>
      <c r="C62" s="1611"/>
      <c r="D62" s="1530" t="s">
        <v>2252</v>
      </c>
      <c r="E62" s="1630"/>
      <c r="F62" s="1584"/>
    </row>
  </sheetData>
  <sheetProtection algorithmName="SHA-512" hashValue="U1uIk7s5T36XZWM7nez5n7FmzsD3HcTKfbzeptZ4PbskYb8QkNYpjJl9MRYkBxVFygOM+oezSn9PQs6UHwOj8A==" saltValue="HYd2eYdVeumBc53P5smeFA=="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9"/>
  <sheetViews>
    <sheetView topLeftCell="A3" workbookViewId="0"/>
  </sheetViews>
  <sheetFormatPr baseColWidth="10" defaultColWidth="9" defaultRowHeight="14.25" x14ac:dyDescent="0.2"/>
  <cols>
    <col min="1" max="1" width="2.85546875" style="74" customWidth="1"/>
    <col min="2" max="2" width="52.85546875" style="74" customWidth="1"/>
    <col min="3" max="4" width="31.85546875" style="74" customWidth="1"/>
    <col min="5" max="6" width="16.7109375" style="74" customWidth="1"/>
    <col min="7" max="7" width="9" style="74"/>
    <col min="8" max="8" width="20.85546875" style="74" customWidth="1"/>
    <col min="9" max="16384" width="9" style="74"/>
  </cols>
  <sheetData>
    <row r="1" spans="1:9" x14ac:dyDescent="0.2">
      <c r="A1" s="267"/>
    </row>
    <row r="3" spans="1:9" ht="54" x14ac:dyDescent="0.25">
      <c r="B3" s="734" t="s">
        <v>2421</v>
      </c>
      <c r="C3" s="62"/>
      <c r="E3" s="62"/>
      <c r="F3" s="62"/>
      <c r="G3" s="62"/>
    </row>
    <row r="4" spans="1:9" ht="33.75" customHeight="1" x14ac:dyDescent="0.25">
      <c r="B4" s="735" t="s">
        <v>2431</v>
      </c>
      <c r="C4" s="62"/>
      <c r="D4" s="62"/>
      <c r="E4" s="84"/>
      <c r="G4" s="85"/>
    </row>
    <row r="5" spans="1:9" ht="14.25" customHeight="1" x14ac:dyDescent="0.2">
      <c r="B5" s="6"/>
      <c r="C5" s="6"/>
      <c r="D5" s="6"/>
      <c r="E5" s="84"/>
      <c r="G5" s="84"/>
      <c r="H5" s="83"/>
      <c r="I5" s="83"/>
    </row>
    <row r="6" spans="1:9" ht="14.25" customHeight="1" x14ac:dyDescent="0.2">
      <c r="B6" s="105"/>
      <c r="C6" s="6"/>
      <c r="D6" s="6"/>
      <c r="E6" s="41"/>
      <c r="G6" s="84"/>
      <c r="H6" s="83"/>
      <c r="I6" s="83"/>
    </row>
    <row r="7" spans="1:9" ht="31.5" x14ac:dyDescent="0.2">
      <c r="B7" s="760" t="s">
        <v>3580</v>
      </c>
      <c r="C7" s="6"/>
      <c r="D7" s="6"/>
      <c r="E7" s="41"/>
      <c r="F7" s="6"/>
      <c r="G7" s="86"/>
      <c r="H7" s="83"/>
      <c r="I7" s="83"/>
    </row>
    <row r="8" spans="1:9" ht="25.5" x14ac:dyDescent="0.2">
      <c r="B8" s="1023" t="s">
        <v>2138</v>
      </c>
      <c r="C8" s="638"/>
      <c r="D8" s="6"/>
      <c r="E8" s="41" t="str">
        <f>Inhalt!$C$7</f>
        <v>V. OncoBox: P1.1.1 (251203)</v>
      </c>
      <c r="G8" s="86"/>
      <c r="H8" s="83"/>
      <c r="I8" s="83"/>
    </row>
    <row r="9" spans="1:9" x14ac:dyDescent="0.2">
      <c r="E9" s="41" t="str">
        <f>Inhalt!$C$8</f>
        <v>V. Spezifikation: P1.1.1 (251203)</v>
      </c>
      <c r="G9" s="86"/>
    </row>
    <row r="10" spans="1:9" x14ac:dyDescent="0.2">
      <c r="E10" s="153"/>
      <c r="G10" s="41"/>
    </row>
    <row r="11" spans="1:9" ht="27" customHeight="1" x14ac:dyDescent="0.25">
      <c r="E11" s="1534" t="s">
        <v>1724</v>
      </c>
      <c r="F11" s="1535"/>
    </row>
    <row r="17" s="74" customFormat="1" x14ac:dyDescent="0.2"/>
    <row r="18" s="74" customFormat="1" x14ac:dyDescent="0.2"/>
    <row r="19" s="74" customFormat="1" x14ac:dyDescent="0.2"/>
    <row r="20" s="74" customFormat="1" x14ac:dyDescent="0.2"/>
    <row r="21" s="74" customFormat="1" x14ac:dyDescent="0.2"/>
    <row r="22" s="74" customFormat="1" x14ac:dyDescent="0.2"/>
    <row r="23" s="74" customFormat="1" x14ac:dyDescent="0.2"/>
    <row r="24" s="74" customFormat="1" x14ac:dyDescent="0.2"/>
    <row r="25" s="74" customFormat="1" x14ac:dyDescent="0.2"/>
    <row r="26" s="74" customFormat="1" x14ac:dyDescent="0.2"/>
    <row r="37" s="74" customFormat="1" x14ac:dyDescent="0.2"/>
    <row r="38" s="74" customFormat="1" x14ac:dyDescent="0.2"/>
    <row r="39" s="74" customFormat="1" x14ac:dyDescent="0.2"/>
    <row r="40" s="74" customFormat="1" x14ac:dyDescent="0.2"/>
    <row r="41" s="74" customFormat="1" x14ac:dyDescent="0.2"/>
    <row r="42" s="74" customFormat="1" x14ac:dyDescent="0.2"/>
    <row r="43" s="74" customFormat="1" x14ac:dyDescent="0.2"/>
    <row r="44" s="74" customFormat="1" x14ac:dyDescent="0.2"/>
    <row r="45" s="74" customFormat="1" x14ac:dyDescent="0.2"/>
    <row r="46" s="74" customFormat="1" x14ac:dyDescent="0.2"/>
    <row r="47" s="74" customFormat="1" x14ac:dyDescent="0.2"/>
    <row r="48" s="74" customFormat="1" x14ac:dyDescent="0.2"/>
    <row r="49" spans="2:7" x14ac:dyDescent="0.2">
      <c r="B49" s="879"/>
      <c r="C49" s="879"/>
      <c r="D49" s="879"/>
      <c r="E49" s="879"/>
      <c r="F49" s="879"/>
      <c r="G49" s="879"/>
    </row>
    <row r="50" spans="2:7" x14ac:dyDescent="0.2">
      <c r="B50" s="879"/>
      <c r="C50" s="879"/>
      <c r="D50" s="879"/>
      <c r="E50" s="879"/>
      <c r="F50" s="879"/>
      <c r="G50" s="879"/>
    </row>
    <row r="51" spans="2:7" x14ac:dyDescent="0.2">
      <c r="B51" s="879"/>
      <c r="C51" s="879"/>
      <c r="D51" s="879"/>
      <c r="E51" s="879"/>
      <c r="F51" s="879"/>
      <c r="G51" s="879"/>
    </row>
    <row r="52" spans="2:7" x14ac:dyDescent="0.2">
      <c r="B52" s="879"/>
      <c r="C52" s="879"/>
      <c r="D52" s="879"/>
      <c r="E52" s="879"/>
      <c r="F52" s="879"/>
      <c r="G52" s="879"/>
    </row>
    <row r="53" spans="2:7" x14ac:dyDescent="0.2">
      <c r="B53" s="879"/>
      <c r="C53" s="879"/>
      <c r="D53" s="879"/>
      <c r="E53" s="879"/>
      <c r="F53" s="879"/>
      <c r="G53" s="879"/>
    </row>
    <row r="54" spans="2:7" x14ac:dyDescent="0.2">
      <c r="B54" s="879"/>
      <c r="C54" s="879"/>
      <c r="D54" s="879"/>
      <c r="E54" s="879"/>
      <c r="F54" s="879"/>
      <c r="G54" s="879"/>
    </row>
    <row r="55" spans="2:7" x14ac:dyDescent="0.2">
      <c r="B55" s="879"/>
      <c r="C55" s="879"/>
      <c r="D55" s="879"/>
      <c r="E55" s="879"/>
      <c r="F55" s="879"/>
      <c r="G55" s="879"/>
    </row>
    <row r="56" spans="2:7" x14ac:dyDescent="0.2">
      <c r="B56" s="879"/>
      <c r="C56" s="879"/>
      <c r="D56" s="879"/>
      <c r="E56" s="879"/>
      <c r="F56" s="879"/>
      <c r="G56" s="879"/>
    </row>
    <row r="57" spans="2:7" x14ac:dyDescent="0.2">
      <c r="B57" s="879"/>
      <c r="C57" s="879"/>
      <c r="D57" s="879"/>
      <c r="E57" s="879"/>
      <c r="F57" s="879"/>
      <c r="G57" s="879"/>
    </row>
    <row r="58" spans="2:7" x14ac:dyDescent="0.2">
      <c r="B58" s="879"/>
      <c r="C58" s="879"/>
      <c r="D58" s="879"/>
      <c r="E58" s="879"/>
      <c r="F58" s="879"/>
      <c r="G58" s="879"/>
    </row>
    <row r="59" spans="2:7" x14ac:dyDescent="0.2">
      <c r="B59" s="879"/>
      <c r="C59" s="879"/>
      <c r="D59" s="879"/>
      <c r="E59" s="879"/>
      <c r="F59" s="879"/>
      <c r="G59" s="879"/>
    </row>
    <row r="60" spans="2:7" x14ac:dyDescent="0.2">
      <c r="B60" s="879"/>
      <c r="C60" s="879"/>
      <c r="D60" s="879"/>
      <c r="E60" s="879"/>
      <c r="F60" s="879"/>
      <c r="G60" s="879"/>
    </row>
    <row r="61" spans="2:7" x14ac:dyDescent="0.2">
      <c r="B61" s="879"/>
      <c r="C61" s="879"/>
      <c r="D61" s="879"/>
      <c r="E61" s="879"/>
      <c r="F61" s="879"/>
      <c r="G61" s="879"/>
    </row>
    <row r="62" spans="2:7" x14ac:dyDescent="0.2">
      <c r="B62" s="879"/>
      <c r="C62" s="879"/>
      <c r="D62" s="879"/>
      <c r="E62" s="879"/>
      <c r="F62" s="879"/>
      <c r="G62" s="879"/>
    </row>
    <row r="63" spans="2:7" x14ac:dyDescent="0.2">
      <c r="B63" s="879"/>
      <c r="C63" s="879"/>
      <c r="D63" s="879"/>
      <c r="E63" s="879"/>
      <c r="F63" s="879"/>
      <c r="G63" s="879"/>
    </row>
    <row r="64" spans="2:7" x14ac:dyDescent="0.2">
      <c r="B64" s="879"/>
      <c r="C64" s="879"/>
      <c r="D64" s="879"/>
      <c r="E64" s="879"/>
      <c r="F64" s="879"/>
      <c r="G64" s="879"/>
    </row>
    <row r="65" spans="2:8" x14ac:dyDescent="0.2">
      <c r="B65" s="879"/>
      <c r="C65" s="879"/>
      <c r="D65" s="879"/>
      <c r="E65" s="879"/>
      <c r="F65" s="879"/>
      <c r="G65" s="879"/>
    </row>
    <row r="66" spans="2:8" x14ac:dyDescent="0.2">
      <c r="B66" s="879"/>
      <c r="C66" s="879"/>
      <c r="D66" s="879"/>
      <c r="E66" s="879"/>
      <c r="F66" s="879"/>
      <c r="G66" s="879"/>
    </row>
    <row r="67" spans="2:8" x14ac:dyDescent="0.2">
      <c r="B67" s="879"/>
      <c r="C67" s="879"/>
      <c r="D67" s="879"/>
      <c r="E67" s="879"/>
      <c r="F67" s="879"/>
      <c r="G67" s="879"/>
    </row>
    <row r="68" spans="2:8" x14ac:dyDescent="0.2">
      <c r="B68" s="879"/>
      <c r="C68" s="879"/>
      <c r="D68" s="879"/>
      <c r="E68" s="879"/>
      <c r="F68" s="879"/>
      <c r="G68" s="879"/>
    </row>
    <row r="69" spans="2:8" x14ac:dyDescent="0.2">
      <c r="B69" s="879"/>
      <c r="C69" s="879"/>
      <c r="D69" s="879"/>
      <c r="E69" s="879"/>
      <c r="F69" s="879"/>
      <c r="G69" s="879"/>
    </row>
    <row r="70" spans="2:8" x14ac:dyDescent="0.2">
      <c r="B70" s="879"/>
      <c r="C70" s="879"/>
      <c r="D70" s="879"/>
      <c r="E70" s="879"/>
      <c r="F70" s="879"/>
      <c r="G70" s="879"/>
    </row>
    <row r="71" spans="2:8" x14ac:dyDescent="0.2">
      <c r="B71" s="879"/>
      <c r="C71" s="879"/>
      <c r="D71" s="879"/>
      <c r="E71" s="879"/>
      <c r="F71" s="879"/>
      <c r="G71" s="879"/>
    </row>
    <row r="72" spans="2:8" x14ac:dyDescent="0.2">
      <c r="B72" s="879"/>
      <c r="C72" s="879"/>
      <c r="D72" s="879"/>
      <c r="E72" s="879"/>
      <c r="F72" s="879"/>
      <c r="G72" s="879"/>
    </row>
    <row r="73" spans="2:8" x14ac:dyDescent="0.2">
      <c r="B73" s="879"/>
      <c r="C73" s="879"/>
      <c r="D73" s="879"/>
      <c r="E73" s="879"/>
      <c r="F73" s="879"/>
      <c r="G73" s="879"/>
    </row>
    <row r="74" spans="2:8" x14ac:dyDescent="0.2">
      <c r="B74" s="879"/>
      <c r="C74" s="879"/>
      <c r="D74" s="879"/>
      <c r="E74" s="879"/>
      <c r="F74" s="879"/>
      <c r="G74" s="879"/>
    </row>
    <row r="75" spans="2:8" x14ac:dyDescent="0.2">
      <c r="B75" s="879"/>
      <c r="C75" s="879"/>
      <c r="D75" s="879"/>
      <c r="E75" s="879"/>
      <c r="F75" s="879"/>
      <c r="G75" s="879"/>
    </row>
    <row r="76" spans="2:8" x14ac:dyDescent="0.2">
      <c r="B76" s="879"/>
      <c r="C76" s="879"/>
      <c r="D76" s="879"/>
      <c r="E76" s="879"/>
      <c r="F76" s="879"/>
      <c r="G76" s="879"/>
    </row>
    <row r="77" spans="2:8" x14ac:dyDescent="0.2">
      <c r="B77" s="77"/>
      <c r="C77" s="77"/>
      <c r="D77" s="77"/>
      <c r="E77" s="77"/>
      <c r="F77" s="77"/>
    </row>
    <row r="78" spans="2:8" ht="25.5" x14ac:dyDescent="0.2">
      <c r="B78" s="740" t="s">
        <v>2444</v>
      </c>
    </row>
    <row r="79" spans="2:8" ht="61.5" customHeight="1" x14ac:dyDescent="0.25">
      <c r="B79" s="1608" t="s">
        <v>2253</v>
      </c>
      <c r="C79" s="1660"/>
      <c r="D79" s="1593" t="s">
        <v>3428</v>
      </c>
      <c r="E79" s="1593"/>
      <c r="F79" s="1541"/>
      <c r="H79" s="634"/>
    </row>
    <row r="80" spans="2:8" ht="57" customHeight="1" x14ac:dyDescent="0.25">
      <c r="B80" s="1586" t="s">
        <v>2254</v>
      </c>
      <c r="C80" s="1659"/>
      <c r="D80" s="1593" t="s">
        <v>2258</v>
      </c>
      <c r="E80" s="1593"/>
      <c r="F80" s="1541"/>
      <c r="H80" s="634"/>
    </row>
    <row r="81" spans="2:8" ht="37.5" customHeight="1" x14ac:dyDescent="0.25">
      <c r="B81" s="1594" t="s">
        <v>2255</v>
      </c>
      <c r="C81" s="1649"/>
      <c r="D81" s="1167" t="s">
        <v>2259</v>
      </c>
      <c r="E81" s="1167"/>
      <c r="F81" s="1551"/>
      <c r="H81" s="634"/>
    </row>
    <row r="82" spans="2:8" ht="39" customHeight="1" x14ac:dyDescent="0.2">
      <c r="B82" s="1594" t="s">
        <v>2256</v>
      </c>
      <c r="C82" s="1649"/>
      <c r="D82" s="1167" t="s">
        <v>2060</v>
      </c>
      <c r="E82" s="1167"/>
      <c r="F82" s="1604"/>
      <c r="H82" s="634"/>
    </row>
    <row r="83" spans="2:8" ht="30.75" customHeight="1" x14ac:dyDescent="0.2">
      <c r="B83" s="1613" t="s">
        <v>2597</v>
      </c>
      <c r="C83" s="1653"/>
      <c r="D83" s="1555" t="s">
        <v>2598</v>
      </c>
      <c r="E83" s="1555"/>
      <c r="F83" s="1654"/>
      <c r="H83" s="634"/>
    </row>
    <row r="84" spans="2:8" ht="37.5" customHeight="1" x14ac:dyDescent="0.2">
      <c r="B84" s="1547" t="s">
        <v>2257</v>
      </c>
      <c r="C84" s="1549"/>
      <c r="D84" s="1167" t="s">
        <v>2060</v>
      </c>
      <c r="E84" s="1167"/>
      <c r="F84" s="1604"/>
      <c r="H84" s="634"/>
    </row>
    <row r="85" spans="2:8" ht="34.5" customHeight="1" x14ac:dyDescent="0.2">
      <c r="B85" s="1594" t="s">
        <v>3046</v>
      </c>
      <c r="C85" s="1649"/>
      <c r="D85" s="1167" t="s">
        <v>3036</v>
      </c>
      <c r="E85" s="1167"/>
      <c r="F85" s="1604"/>
      <c r="H85" s="634"/>
    </row>
    <row r="86" spans="2:8" ht="34.5" customHeight="1" x14ac:dyDescent="0.2">
      <c r="B86" s="1655" t="s">
        <v>3429</v>
      </c>
      <c r="C86" s="1656"/>
      <c r="D86" s="1657" t="s">
        <v>3047</v>
      </c>
      <c r="E86" s="1657"/>
      <c r="F86" s="1658"/>
      <c r="H86" s="634"/>
    </row>
    <row r="87" spans="2:8" ht="65.25" customHeight="1" x14ac:dyDescent="0.2">
      <c r="B87" s="1547" t="s">
        <v>3430</v>
      </c>
      <c r="C87" s="1548"/>
      <c r="D87" s="1242" t="s">
        <v>3146</v>
      </c>
      <c r="E87" s="1242"/>
      <c r="F87" s="1652"/>
    </row>
    <row r="88" spans="2:8" ht="63" customHeight="1" x14ac:dyDescent="0.2">
      <c r="B88" s="1547" t="s">
        <v>3431</v>
      </c>
      <c r="C88" s="1549"/>
      <c r="D88" s="1242" t="s">
        <v>3147</v>
      </c>
      <c r="E88" s="1242"/>
      <c r="F88" s="1652"/>
    </row>
    <row r="89" spans="2:8" ht="53.25" customHeight="1" x14ac:dyDescent="0.2">
      <c r="B89" s="1547" t="s">
        <v>3432</v>
      </c>
      <c r="C89" s="1548"/>
      <c r="D89" s="1242" t="s">
        <v>3148</v>
      </c>
      <c r="E89" s="1242"/>
      <c r="F89" s="1652"/>
    </row>
  </sheetData>
  <sheetProtection algorithmName="SHA-512" hashValue="YP10tZUSsOH3GzPbHkau/+d7LYGxNkVWeQmhk8aPYjRz+S0mIa96ih18seznb5vSkvY4Dqzhy5HTavN4SPOZHQ==" saltValue="x+tOGyDh8SynH4yjV3oSRg=="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E11:F11"/>
    <mergeCell ref="B80:C80"/>
    <mergeCell ref="D80:F80"/>
    <mergeCell ref="B82:C82"/>
    <mergeCell ref="D82:F82"/>
    <mergeCell ref="B81:C81"/>
    <mergeCell ref="D81:F81"/>
    <mergeCell ref="B79:C79"/>
    <mergeCell ref="D79:F79"/>
    <mergeCell ref="D84:F84"/>
    <mergeCell ref="B83:C83"/>
    <mergeCell ref="D83:F83"/>
    <mergeCell ref="B86:C86"/>
    <mergeCell ref="D86:F86"/>
    <mergeCell ref="B85:C85"/>
    <mergeCell ref="D85:F85"/>
    <mergeCell ref="B84:C84"/>
    <mergeCell ref="B87:C87"/>
    <mergeCell ref="D87:F87"/>
    <mergeCell ref="B88:C88"/>
    <mergeCell ref="D88:F88"/>
    <mergeCell ref="B89:C89"/>
    <mergeCell ref="D89:F89"/>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8" x14ac:dyDescent="0.2">
      <c r="A1" s="267"/>
    </row>
    <row r="3" spans="1:8" ht="36" x14ac:dyDescent="0.25">
      <c r="B3" s="734" t="s">
        <v>2421</v>
      </c>
      <c r="C3" s="62"/>
      <c r="E3" s="62"/>
      <c r="F3" s="62"/>
      <c r="G3" s="62"/>
    </row>
    <row r="4" spans="1:8" ht="39.75" customHeight="1" x14ac:dyDescent="0.25">
      <c r="B4" s="735" t="s">
        <v>2431</v>
      </c>
      <c r="C4" s="62"/>
      <c r="D4" s="62"/>
      <c r="E4" s="84"/>
      <c r="G4" s="85"/>
    </row>
    <row r="5" spans="1:8" ht="14.25" customHeight="1" x14ac:dyDescent="0.2">
      <c r="B5" s="6"/>
      <c r="C5" s="6"/>
      <c r="D5" s="6"/>
      <c r="E5" s="84"/>
      <c r="G5" s="84"/>
    </row>
    <row r="6" spans="1:8" ht="14.25" customHeight="1" x14ac:dyDescent="0.2">
      <c r="B6" s="105"/>
      <c r="C6" s="6"/>
      <c r="D6" s="6"/>
      <c r="E6" s="41"/>
      <c r="G6" s="84"/>
    </row>
    <row r="7" spans="1:8" ht="31.5" x14ac:dyDescent="0.2">
      <c r="B7" s="760" t="s">
        <v>3581</v>
      </c>
      <c r="C7" s="6"/>
      <c r="D7" s="6"/>
      <c r="E7" s="41"/>
      <c r="F7" s="6"/>
      <c r="G7" s="86"/>
    </row>
    <row r="8" spans="1:8" ht="25.5" x14ac:dyDescent="0.2">
      <c r="B8" s="863" t="s">
        <v>3145</v>
      </c>
      <c r="C8" s="6"/>
      <c r="D8" s="6"/>
      <c r="E8" s="41" t="str">
        <f>Inhalt!$C$7</f>
        <v>V. OncoBox: P1.1.1 (251203)</v>
      </c>
      <c r="G8" s="86"/>
      <c r="H8" s="6"/>
    </row>
    <row r="9" spans="1:8" ht="15.75" x14ac:dyDescent="0.2">
      <c r="E9" s="41" t="str">
        <f>Inhalt!$C$8</f>
        <v>V. Spezifikation: P1.1.1 (251203)</v>
      </c>
      <c r="G9" s="86"/>
      <c r="H9" s="6"/>
    </row>
    <row r="10" spans="1:8" x14ac:dyDescent="0.2">
      <c r="E10" s="153"/>
      <c r="G10" s="41"/>
    </row>
    <row r="11" spans="1:8"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48" customHeight="1" x14ac:dyDescent="0.2">
      <c r="B44" s="81" t="s">
        <v>2436</v>
      </c>
      <c r="C44" s="81" t="s">
        <v>2437</v>
      </c>
      <c r="D44" s="81" t="s">
        <v>2438</v>
      </c>
      <c r="E44" s="81" t="s">
        <v>2439</v>
      </c>
      <c r="F44" s="82" t="s">
        <v>2440</v>
      </c>
    </row>
    <row r="45" spans="2:6" ht="172.5" customHeight="1" x14ac:dyDescent="0.2">
      <c r="B45" s="131" t="s">
        <v>2286</v>
      </c>
      <c r="C45" s="131"/>
      <c r="D45" s="578" t="s">
        <v>2458</v>
      </c>
      <c r="E45" s="142">
        <v>1</v>
      </c>
      <c r="F45" s="68"/>
    </row>
    <row r="46" spans="2:6" ht="78.75" x14ac:dyDescent="0.2">
      <c r="B46" s="131" t="s">
        <v>1966</v>
      </c>
      <c r="C46" s="131"/>
      <c r="D46" s="129" t="s">
        <v>2243</v>
      </c>
      <c r="E46" s="142" t="s">
        <v>26</v>
      </c>
      <c r="F46" s="68"/>
    </row>
    <row r="47" spans="2:6" ht="33.75" x14ac:dyDescent="0.2">
      <c r="B47" s="140" t="s">
        <v>2297</v>
      </c>
      <c r="C47" s="131"/>
      <c r="D47" s="131" t="s">
        <v>113</v>
      </c>
      <c r="E47" s="129" t="s">
        <v>286</v>
      </c>
      <c r="F47" s="211"/>
    </row>
    <row r="48" spans="2:6" ht="46.5" customHeight="1" x14ac:dyDescent="0.2">
      <c r="B48" s="646" t="s">
        <v>2843</v>
      </c>
      <c r="C48" s="1170" t="s">
        <v>3230</v>
      </c>
      <c r="D48" s="646" t="s">
        <v>75</v>
      </c>
      <c r="E48" s="961"/>
      <c r="F48" s="578" t="s">
        <v>2846</v>
      </c>
    </row>
    <row r="49" spans="2:6" ht="46.5" customHeight="1" x14ac:dyDescent="0.2">
      <c r="B49" s="646" t="s">
        <v>2844</v>
      </c>
      <c r="C49" s="1171"/>
      <c r="D49" s="646" t="s">
        <v>76</v>
      </c>
      <c r="E49" s="961"/>
      <c r="F49" s="578" t="s">
        <v>2847</v>
      </c>
    </row>
    <row r="50" spans="2:6" ht="49.5" customHeight="1" x14ac:dyDescent="0.2">
      <c r="B50" s="646" t="s">
        <v>2845</v>
      </c>
      <c r="C50" s="1172"/>
      <c r="D50" s="646" t="s">
        <v>77</v>
      </c>
      <c r="E50" s="961"/>
      <c r="F50" s="578" t="s">
        <v>2846</v>
      </c>
    </row>
    <row r="51" spans="2:6" ht="56.25" x14ac:dyDescent="0.2">
      <c r="B51" s="140" t="s">
        <v>1975</v>
      </c>
      <c r="C51" s="131"/>
      <c r="D51" s="140" t="s">
        <v>2599</v>
      </c>
      <c r="E51" s="140" t="s">
        <v>2600</v>
      </c>
      <c r="F51" s="68"/>
    </row>
    <row r="52" spans="2:6" ht="168.75" x14ac:dyDescent="0.2">
      <c r="B52" s="140" t="s">
        <v>1895</v>
      </c>
      <c r="C52" s="131"/>
      <c r="D52" s="578" t="s">
        <v>2260</v>
      </c>
      <c r="E52" s="578" t="s">
        <v>1210</v>
      </c>
      <c r="F52" s="68"/>
    </row>
    <row r="55" spans="2:6" ht="27.75" customHeight="1" x14ac:dyDescent="0.2">
      <c r="B55" s="200" t="s">
        <v>2860</v>
      </c>
    </row>
    <row r="56" spans="2:6" ht="27.75" customHeight="1" x14ac:dyDescent="0.2">
      <c r="B56" s="578" t="s">
        <v>2465</v>
      </c>
      <c r="C56" s="646"/>
      <c r="D56" s="578" t="s">
        <v>158</v>
      </c>
      <c r="E56" s="578" t="s">
        <v>311</v>
      </c>
      <c r="F56" s="68"/>
    </row>
    <row r="57" spans="2:6" ht="26.25" customHeight="1" x14ac:dyDescent="0.2">
      <c r="B57" s="131" t="s">
        <v>1934</v>
      </c>
      <c r="C57" s="137"/>
      <c r="D57" s="131" t="s">
        <v>155</v>
      </c>
      <c r="E57" s="131" t="s">
        <v>22</v>
      </c>
      <c r="F57" s="68"/>
    </row>
    <row r="58" spans="2:6" ht="56.25" x14ac:dyDescent="0.2">
      <c r="B58" s="131" t="s">
        <v>1935</v>
      </c>
      <c r="C58" s="137"/>
      <c r="D58" s="131" t="s">
        <v>2261</v>
      </c>
      <c r="E58" s="131" t="s">
        <v>26</v>
      </c>
      <c r="F58" s="68"/>
    </row>
    <row r="62" spans="2:6" ht="25.5" x14ac:dyDescent="0.2">
      <c r="B62" s="740" t="s">
        <v>2444</v>
      </c>
    </row>
    <row r="63" spans="2:6" ht="15" x14ac:dyDescent="0.25">
      <c r="B63" s="1608"/>
      <c r="C63" s="1631"/>
      <c r="D63" s="1632"/>
      <c r="E63" s="1541"/>
      <c r="F63" s="1541"/>
    </row>
  </sheetData>
  <sheetProtection algorithmName="SHA-512" hashValue="Ute7fw2J3MfvigLOP0CguqiyiX+iWvgc7HQMDEViR/GjaS9acRPAvglMkf1oPMay3R5lBA7sANkkXzLMW0kMVg==" saltValue="jMP43lTseHL3d29ikRT5pA==" spinCount="100000" sheet="1" objects="1" scenarios="1"/>
  <customSheetViews>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704"/>
  <sheetViews>
    <sheetView workbookViewId="0">
      <selection activeCell="A2" sqref="A2"/>
    </sheetView>
  </sheetViews>
  <sheetFormatPr baseColWidth="10" defaultColWidth="9.140625" defaultRowHeight="14.25" x14ac:dyDescent="0.25"/>
  <cols>
    <col min="1" max="4" width="9.140625" style="485" customWidth="1"/>
    <col min="5" max="5" width="31.7109375" style="485" customWidth="1"/>
    <col min="6" max="6" width="67.7109375" style="485" customWidth="1"/>
    <col min="7" max="7" width="41.85546875" style="485" customWidth="1"/>
    <col min="8" max="8" width="40.140625" style="485" customWidth="1"/>
    <col min="9" max="9" width="102" style="485" customWidth="1"/>
    <col min="10" max="16384" width="9.140625" style="485"/>
  </cols>
  <sheetData>
    <row r="1" spans="2:13" x14ac:dyDescent="0.25">
      <c r="B1" s="312"/>
      <c r="C1" s="312"/>
      <c r="D1" s="312"/>
      <c r="E1" s="312"/>
      <c r="F1" s="312"/>
      <c r="G1" s="312"/>
      <c r="H1" s="312"/>
      <c r="I1" s="312"/>
      <c r="J1" s="312"/>
      <c r="K1" s="312"/>
      <c r="L1" s="312"/>
      <c r="M1" s="312"/>
    </row>
    <row r="2" spans="2:13" ht="18" x14ac:dyDescent="0.25">
      <c r="B2" s="312"/>
      <c r="C2" s="312"/>
      <c r="D2" s="312"/>
      <c r="E2" s="312"/>
      <c r="F2" s="489"/>
      <c r="G2" s="489"/>
      <c r="H2" s="489"/>
      <c r="I2" s="489"/>
      <c r="J2" s="312"/>
      <c r="K2" s="312"/>
      <c r="L2" s="312"/>
      <c r="M2" s="312"/>
    </row>
    <row r="3" spans="2:13" ht="24.75" customHeight="1" x14ac:dyDescent="0.25">
      <c r="B3" s="1267" t="s">
        <v>2421</v>
      </c>
      <c r="C3" s="1268"/>
      <c r="D3" s="1268"/>
      <c r="E3" s="1268"/>
      <c r="F3" s="1268"/>
      <c r="G3" s="486"/>
      <c r="H3" s="486"/>
      <c r="I3" s="486"/>
      <c r="J3" s="312"/>
      <c r="K3" s="488"/>
      <c r="L3" s="488"/>
      <c r="M3" s="488"/>
    </row>
    <row r="4" spans="2:13" ht="18" customHeight="1" x14ac:dyDescent="0.25">
      <c r="B4" s="1268"/>
      <c r="C4" s="1268"/>
      <c r="D4" s="1268"/>
      <c r="E4" s="1268"/>
      <c r="F4" s="1268"/>
      <c r="G4" s="486"/>
      <c r="H4" s="486"/>
      <c r="I4" s="486"/>
      <c r="J4" s="312"/>
      <c r="K4" s="488"/>
      <c r="L4" s="488"/>
      <c r="M4" s="488"/>
    </row>
    <row r="5" spans="2:13" ht="38.25" customHeight="1" x14ac:dyDescent="0.25">
      <c r="B5" s="1287" t="s">
        <v>2422</v>
      </c>
      <c r="C5" s="1288"/>
      <c r="D5" s="633"/>
      <c r="E5" s="633"/>
      <c r="F5" s="312"/>
      <c r="G5" s="312"/>
      <c r="H5" s="312"/>
      <c r="I5" s="312"/>
      <c r="J5" s="312"/>
      <c r="K5" s="488"/>
      <c r="L5" s="488"/>
      <c r="M5" s="488"/>
    </row>
    <row r="6" spans="2:13" ht="30.75" customHeight="1" x14ac:dyDescent="0.25">
      <c r="B6" s="1289" t="s">
        <v>2423</v>
      </c>
      <c r="C6" s="1290"/>
      <c r="D6" s="1290"/>
      <c r="E6" s="1290"/>
      <c r="F6" s="312"/>
      <c r="G6" s="312"/>
      <c r="H6" s="312"/>
      <c r="I6" s="312"/>
      <c r="J6" s="312"/>
      <c r="K6" s="488"/>
      <c r="L6" s="488"/>
      <c r="M6" s="488"/>
    </row>
    <row r="7" spans="2:13" ht="15" x14ac:dyDescent="0.25">
      <c r="B7" s="490"/>
      <c r="C7" s="312"/>
      <c r="D7" s="312"/>
      <c r="E7" s="312"/>
      <c r="F7" s="312"/>
      <c r="G7" s="491"/>
      <c r="H7" s="312"/>
      <c r="I7" s="312"/>
      <c r="J7" s="312"/>
      <c r="K7" s="488"/>
      <c r="L7" s="488"/>
      <c r="M7" s="488"/>
    </row>
    <row r="8" spans="2:13" x14ac:dyDescent="0.25">
      <c r="B8" s="312"/>
      <c r="C8" s="312"/>
      <c r="D8" s="312"/>
      <c r="E8" s="312"/>
      <c r="F8" s="312"/>
      <c r="G8" s="491" t="str">
        <f>Inhalt!$C$7</f>
        <v>V. OncoBox: P1.1.1 (251203)</v>
      </c>
      <c r="H8" s="97"/>
      <c r="I8" s="312"/>
      <c r="J8" s="312"/>
      <c r="K8" s="488"/>
      <c r="L8" s="488"/>
      <c r="M8" s="488"/>
    </row>
    <row r="9" spans="2:13" x14ac:dyDescent="0.25">
      <c r="G9" s="491" t="str">
        <f>Inhalt!$C$8</f>
        <v>V. Spezifikation: P1.1.1 (251203)</v>
      </c>
      <c r="H9" s="491"/>
    </row>
    <row r="10" spans="2:13" ht="33.75" customHeight="1" x14ac:dyDescent="0.25">
      <c r="G10" s="1271" t="s">
        <v>1724</v>
      </c>
      <c r="H10" s="1272"/>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719" t="s">
        <v>2414</v>
      </c>
      <c r="F59" s="719" t="s">
        <v>2415</v>
      </c>
      <c r="G59" s="719" t="s">
        <v>2417</v>
      </c>
      <c r="H59" s="719" t="s">
        <v>2416</v>
      </c>
      <c r="I59" s="719" t="s">
        <v>2418</v>
      </c>
    </row>
    <row r="60" spans="5:9" x14ac:dyDescent="0.25">
      <c r="E60" s="718"/>
      <c r="F60" s="492"/>
      <c r="G60" s="492"/>
      <c r="H60" s="492"/>
      <c r="I60" s="492"/>
    </row>
    <row r="61" spans="5:9" ht="22.5" x14ac:dyDescent="0.25">
      <c r="E61" s="720" t="s">
        <v>1729</v>
      </c>
      <c r="F61" s="108" t="s">
        <v>1730</v>
      </c>
      <c r="G61" s="115"/>
      <c r="H61" s="219" t="s">
        <v>297</v>
      </c>
      <c r="I61" s="108" t="s">
        <v>1763</v>
      </c>
    </row>
    <row r="62" spans="5:9" ht="22.5" x14ac:dyDescent="0.25">
      <c r="E62" s="720" t="s">
        <v>1729</v>
      </c>
      <c r="F62" s="108" t="s">
        <v>1730</v>
      </c>
      <c r="G62" s="115">
        <v>32</v>
      </c>
      <c r="H62" s="219" t="s">
        <v>297</v>
      </c>
      <c r="I62" s="108" t="s">
        <v>1763</v>
      </c>
    </row>
    <row r="63" spans="5:9" ht="22.5" x14ac:dyDescent="0.25">
      <c r="E63" s="720" t="s">
        <v>1729</v>
      </c>
      <c r="F63" s="108" t="s">
        <v>1731</v>
      </c>
      <c r="G63" s="115"/>
      <c r="H63" s="219" t="s">
        <v>296</v>
      </c>
      <c r="I63" s="108" t="s">
        <v>1763</v>
      </c>
    </row>
    <row r="64" spans="5:9" ht="22.5" x14ac:dyDescent="0.25">
      <c r="E64" s="720" t="s">
        <v>1729</v>
      </c>
      <c r="F64" s="108" t="s">
        <v>1731</v>
      </c>
      <c r="G64" s="115">
        <v>13</v>
      </c>
      <c r="H64" s="219" t="s">
        <v>296</v>
      </c>
      <c r="I64" s="108" t="s">
        <v>1763</v>
      </c>
    </row>
    <row r="65" spans="4:9" ht="22.5" x14ac:dyDescent="0.25">
      <c r="E65" s="720" t="s">
        <v>1729</v>
      </c>
      <c r="F65" s="108" t="s">
        <v>1732</v>
      </c>
      <c r="G65" s="115"/>
      <c r="H65" s="219" t="s">
        <v>336</v>
      </c>
      <c r="I65" s="108" t="s">
        <v>1763</v>
      </c>
    </row>
    <row r="66" spans="4:9" ht="22.5" x14ac:dyDescent="0.25">
      <c r="E66" s="720" t="s">
        <v>1729</v>
      </c>
      <c r="F66" s="108" t="s">
        <v>1732</v>
      </c>
      <c r="G66" s="115" t="s">
        <v>298</v>
      </c>
      <c r="H66" s="219" t="s">
        <v>336</v>
      </c>
      <c r="I66" s="108" t="s">
        <v>1763</v>
      </c>
    </row>
    <row r="67" spans="4:9" ht="24" customHeight="1" x14ac:dyDescent="0.25">
      <c r="D67" s="493"/>
      <c r="E67" s="720" t="s">
        <v>1729</v>
      </c>
      <c r="F67" s="108" t="s">
        <v>1733</v>
      </c>
      <c r="G67" s="115"/>
      <c r="H67" s="219" t="s">
        <v>3569</v>
      </c>
      <c r="I67" s="108" t="s">
        <v>1764</v>
      </c>
    </row>
    <row r="68" spans="4:9" ht="22.5" x14ac:dyDescent="0.25">
      <c r="D68" s="493"/>
      <c r="E68" s="720" t="s">
        <v>1729</v>
      </c>
      <c r="F68" s="108" t="s">
        <v>1733</v>
      </c>
      <c r="G68" s="115" t="s">
        <v>638</v>
      </c>
      <c r="H68" s="219" t="s">
        <v>3569</v>
      </c>
      <c r="I68" s="108" t="s">
        <v>1765</v>
      </c>
    </row>
    <row r="69" spans="4:9" ht="22.5" x14ac:dyDescent="0.25">
      <c r="E69" s="720" t="s">
        <v>1729</v>
      </c>
      <c r="F69" s="108" t="s">
        <v>1734</v>
      </c>
      <c r="G69" s="115"/>
      <c r="H69" s="219" t="s">
        <v>389</v>
      </c>
      <c r="I69" s="108" t="s">
        <v>1766</v>
      </c>
    </row>
    <row r="70" spans="4:9" ht="22.5" x14ac:dyDescent="0.25">
      <c r="E70" s="720" t="s">
        <v>1729</v>
      </c>
      <c r="F70" s="108" t="s">
        <v>1734</v>
      </c>
      <c r="G70" s="115">
        <v>9</v>
      </c>
      <c r="H70" s="219" t="s">
        <v>389</v>
      </c>
      <c r="I70" s="108" t="s">
        <v>1765</v>
      </c>
    </row>
    <row r="71" spans="4:9" ht="22.5" x14ac:dyDescent="0.25">
      <c r="E71" s="720" t="s">
        <v>1729</v>
      </c>
      <c r="F71" s="108" t="s">
        <v>1735</v>
      </c>
      <c r="G71" s="115"/>
      <c r="H71" s="219" t="s">
        <v>310</v>
      </c>
      <c r="I71" s="108" t="s">
        <v>1767</v>
      </c>
    </row>
    <row r="72" spans="4:9" ht="22.5" x14ac:dyDescent="0.25">
      <c r="E72" s="720" t="s">
        <v>1729</v>
      </c>
      <c r="F72" s="108" t="s">
        <v>1735</v>
      </c>
      <c r="G72" s="115">
        <v>2</v>
      </c>
      <c r="H72" s="219" t="s">
        <v>310</v>
      </c>
      <c r="I72" s="108" t="s">
        <v>1765</v>
      </c>
    </row>
    <row r="73" spans="4:9" ht="22.5" x14ac:dyDescent="0.25">
      <c r="E73" s="720" t="s">
        <v>1729</v>
      </c>
      <c r="F73" s="108" t="s">
        <v>1736</v>
      </c>
      <c r="G73" s="115"/>
      <c r="H73" s="108" t="s">
        <v>636</v>
      </c>
      <c r="I73" s="108" t="s">
        <v>1768</v>
      </c>
    </row>
    <row r="74" spans="4:9" ht="22.5" x14ac:dyDescent="0.25">
      <c r="E74" s="720" t="s">
        <v>1729</v>
      </c>
      <c r="F74" s="108" t="s">
        <v>1736</v>
      </c>
      <c r="G74" s="115">
        <v>4444</v>
      </c>
      <c r="H74" s="108" t="s">
        <v>636</v>
      </c>
      <c r="I74" s="108" t="s">
        <v>1765</v>
      </c>
    </row>
    <row r="75" spans="4:9" ht="22.5" x14ac:dyDescent="0.25">
      <c r="E75" s="720" t="s">
        <v>1729</v>
      </c>
      <c r="F75" s="108" t="s">
        <v>1737</v>
      </c>
      <c r="G75" s="121"/>
      <c r="H75" s="115" t="s">
        <v>305</v>
      </c>
      <c r="I75" s="217" t="s">
        <v>1769</v>
      </c>
    </row>
    <row r="76" spans="4:9" ht="30" customHeight="1" x14ac:dyDescent="0.25">
      <c r="E76" s="720" t="s">
        <v>1729</v>
      </c>
      <c r="F76" s="108" t="s">
        <v>1737</v>
      </c>
      <c r="G76" s="115" t="s">
        <v>306</v>
      </c>
      <c r="H76" s="115" t="s">
        <v>305</v>
      </c>
      <c r="I76" s="108" t="s">
        <v>1765</v>
      </c>
    </row>
    <row r="77" spans="4:9" ht="22.5" x14ac:dyDescent="0.25">
      <c r="E77" s="720" t="s">
        <v>1793</v>
      </c>
      <c r="F77" s="217" t="s">
        <v>1738</v>
      </c>
      <c r="G77" s="121"/>
      <c r="H77" s="115" t="s">
        <v>307</v>
      </c>
      <c r="I77" s="108" t="s">
        <v>1770</v>
      </c>
    </row>
    <row r="78" spans="4:9" ht="22.5" x14ac:dyDescent="0.25">
      <c r="E78" s="720" t="s">
        <v>1793</v>
      </c>
      <c r="F78" s="217" t="s">
        <v>1738</v>
      </c>
      <c r="G78" s="115">
        <v>2</v>
      </c>
      <c r="H78" s="115" t="s">
        <v>307</v>
      </c>
      <c r="I78" s="108" t="s">
        <v>1765</v>
      </c>
    </row>
    <row r="79" spans="4:9" ht="22.5" x14ac:dyDescent="0.25">
      <c r="E79" s="720" t="s">
        <v>1729</v>
      </c>
      <c r="F79" s="217" t="s">
        <v>1739</v>
      </c>
      <c r="G79" s="115"/>
      <c r="H79" s="219" t="s">
        <v>310</v>
      </c>
      <c r="I79" s="721" t="s">
        <v>1771</v>
      </c>
    </row>
    <row r="80" spans="4:9" ht="22.5" x14ac:dyDescent="0.25">
      <c r="E80" s="720" t="s">
        <v>1729</v>
      </c>
      <c r="F80" s="217" t="s">
        <v>1739</v>
      </c>
      <c r="G80" s="115">
        <v>2</v>
      </c>
      <c r="H80" s="219" t="s">
        <v>310</v>
      </c>
      <c r="I80" s="108" t="s">
        <v>1765</v>
      </c>
    </row>
    <row r="81" spans="5:9" ht="22.5" x14ac:dyDescent="0.25">
      <c r="E81" s="720" t="s">
        <v>1729</v>
      </c>
      <c r="F81" s="217" t="s">
        <v>1740</v>
      </c>
      <c r="G81" s="115"/>
      <c r="H81" s="121" t="s">
        <v>311</v>
      </c>
      <c r="I81" s="108" t="s">
        <v>1772</v>
      </c>
    </row>
    <row r="82" spans="5:9" ht="22.5" x14ac:dyDescent="0.25">
      <c r="E82" s="720" t="s">
        <v>1793</v>
      </c>
      <c r="F82" s="217" t="s">
        <v>1741</v>
      </c>
      <c r="G82" s="115"/>
      <c r="H82" s="115" t="s">
        <v>27</v>
      </c>
      <c r="I82" s="108" t="s">
        <v>1773</v>
      </c>
    </row>
    <row r="83" spans="5:9" ht="22.5" x14ac:dyDescent="0.25">
      <c r="E83" s="720" t="s">
        <v>1793</v>
      </c>
      <c r="F83" s="217" t="s">
        <v>1741</v>
      </c>
      <c r="G83" s="115">
        <v>3</v>
      </c>
      <c r="H83" s="115" t="s">
        <v>27</v>
      </c>
      <c r="I83" s="108" t="s">
        <v>1765</v>
      </c>
    </row>
    <row r="84" spans="5:9" ht="22.5" x14ac:dyDescent="0.25">
      <c r="E84" s="720" t="s">
        <v>1793</v>
      </c>
      <c r="F84" s="217" t="s">
        <v>1742</v>
      </c>
      <c r="H84" s="115" t="s">
        <v>639</v>
      </c>
      <c r="I84" s="110" t="s">
        <v>1774</v>
      </c>
    </row>
    <row r="85" spans="5:9" ht="22.5" x14ac:dyDescent="0.25">
      <c r="E85" s="720" t="s">
        <v>1793</v>
      </c>
      <c r="F85" s="217" t="s">
        <v>1742</v>
      </c>
      <c r="G85" s="115" t="s">
        <v>60</v>
      </c>
      <c r="H85" s="115" t="s">
        <v>639</v>
      </c>
      <c r="I85" s="108" t="s">
        <v>1765</v>
      </c>
    </row>
    <row r="86" spans="5:9" ht="22.5" x14ac:dyDescent="0.25">
      <c r="E86" s="1205" t="s">
        <v>1793</v>
      </c>
      <c r="F86" s="483" t="s">
        <v>1743</v>
      </c>
      <c r="G86" s="75">
        <v>1</v>
      </c>
      <c r="H86" s="1269"/>
      <c r="I86" s="1217" t="s">
        <v>1775</v>
      </c>
    </row>
    <row r="87" spans="5:9" ht="22.5" x14ac:dyDescent="0.25">
      <c r="E87" s="1206"/>
      <c r="F87" s="483" t="s">
        <v>1744</v>
      </c>
      <c r="G87" s="75" t="s">
        <v>1006</v>
      </c>
      <c r="H87" s="1270"/>
      <c r="I87" s="1219"/>
    </row>
    <row r="88" spans="5:9" ht="22.5" x14ac:dyDescent="0.25">
      <c r="E88" s="1191" t="s">
        <v>1793</v>
      </c>
      <c r="F88" s="483" t="s">
        <v>1744</v>
      </c>
      <c r="G88" s="115">
        <v>1</v>
      </c>
      <c r="H88" s="1273"/>
      <c r="I88" s="1214" t="s">
        <v>1776</v>
      </c>
    </row>
    <row r="89" spans="5:9" ht="22.5" x14ac:dyDescent="0.25">
      <c r="E89" s="1195"/>
      <c r="F89" s="217" t="s">
        <v>1745</v>
      </c>
      <c r="G89" s="115"/>
      <c r="H89" s="1274"/>
      <c r="I89" s="1215"/>
    </row>
    <row r="90" spans="5:9" ht="22.5" x14ac:dyDescent="0.25">
      <c r="E90" s="1191" t="s">
        <v>1793</v>
      </c>
      <c r="F90" s="483" t="s">
        <v>1744</v>
      </c>
      <c r="G90" s="115">
        <v>2</v>
      </c>
      <c r="H90" s="1273"/>
      <c r="I90" s="1214" t="s">
        <v>1777</v>
      </c>
    </row>
    <row r="91" spans="5:9" ht="33.75" x14ac:dyDescent="0.25">
      <c r="E91" s="1195"/>
      <c r="F91" s="217" t="s">
        <v>1746</v>
      </c>
      <c r="G91" s="115"/>
      <c r="H91" s="1274"/>
      <c r="I91" s="1215"/>
    </row>
    <row r="92" spans="5:9" x14ac:dyDescent="0.25">
      <c r="E92" s="63"/>
      <c r="F92" s="63"/>
      <c r="G92" s="63"/>
      <c r="H92" s="106"/>
      <c r="I92" s="63"/>
    </row>
    <row r="93" spans="5:9" ht="33.75" customHeight="1" x14ac:dyDescent="0.25">
      <c r="E93" s="1265" t="s">
        <v>1794</v>
      </c>
      <c r="F93" s="483" t="s">
        <v>1734</v>
      </c>
      <c r="G93" s="75" t="s">
        <v>27</v>
      </c>
      <c r="H93" s="1301" t="s">
        <v>2413</v>
      </c>
      <c r="I93" s="1192"/>
    </row>
    <row r="94" spans="5:9" ht="28.5" customHeight="1" x14ac:dyDescent="0.25">
      <c r="E94" s="1281"/>
      <c r="F94" s="731" t="s">
        <v>1725</v>
      </c>
      <c r="G94" s="222" t="s">
        <v>373</v>
      </c>
      <c r="H94" s="1302"/>
      <c r="I94" s="1251"/>
    </row>
    <row r="95" spans="5:9" ht="28.5" customHeight="1" x14ac:dyDescent="0.25">
      <c r="E95" s="1281"/>
      <c r="F95" s="217" t="s">
        <v>3635</v>
      </c>
      <c r="G95" s="1082" t="s">
        <v>3731</v>
      </c>
      <c r="H95" s="1302"/>
      <c r="I95" s="1251"/>
    </row>
    <row r="96" spans="5:9" ht="28.5" customHeight="1" x14ac:dyDescent="0.25">
      <c r="E96" s="1281"/>
      <c r="F96" s="217" t="s">
        <v>3717</v>
      </c>
      <c r="G96" s="1082" t="s">
        <v>3732</v>
      </c>
      <c r="H96" s="1302"/>
      <c r="I96" s="1251"/>
    </row>
    <row r="97" spans="5:9" ht="32.25" customHeight="1" x14ac:dyDescent="0.25">
      <c r="E97" s="1281"/>
      <c r="F97" s="482" t="s">
        <v>1747</v>
      </c>
      <c r="G97" s="222" t="s">
        <v>373</v>
      </c>
      <c r="H97" s="1302"/>
      <c r="I97" s="1251"/>
    </row>
    <row r="98" spans="5:9" ht="32.25" customHeight="1" x14ac:dyDescent="0.25">
      <c r="E98" s="1281"/>
      <c r="F98" s="217" t="s">
        <v>3758</v>
      </c>
      <c r="G98" s="1082" t="s">
        <v>3731</v>
      </c>
      <c r="H98" s="1302"/>
      <c r="I98" s="1251"/>
    </row>
    <row r="99" spans="5:9" ht="32.25" customHeight="1" x14ac:dyDescent="0.25">
      <c r="E99" s="1266"/>
      <c r="F99" s="217" t="s">
        <v>3759</v>
      </c>
      <c r="G99" s="1082" t="s">
        <v>1727</v>
      </c>
      <c r="H99" s="1303"/>
      <c r="I99" s="1251"/>
    </row>
    <row r="100" spans="5:9" ht="24.75" customHeight="1" x14ac:dyDescent="0.25">
      <c r="E100" s="1191" t="s">
        <v>1794</v>
      </c>
      <c r="F100" s="108" t="s">
        <v>1734</v>
      </c>
      <c r="G100" s="115" t="s">
        <v>607</v>
      </c>
      <c r="H100" s="1273"/>
      <c r="I100" s="1251"/>
    </row>
    <row r="101" spans="5:9" ht="24" customHeight="1" x14ac:dyDescent="0.25">
      <c r="E101" s="1275"/>
      <c r="F101" s="217" t="s">
        <v>1748</v>
      </c>
      <c r="G101" s="121" t="s">
        <v>370</v>
      </c>
      <c r="H101" s="1276"/>
      <c r="I101" s="1251"/>
    </row>
    <row r="102" spans="5:9" ht="22.5" x14ac:dyDescent="0.25">
      <c r="E102" s="1275"/>
      <c r="F102" s="217" t="s">
        <v>1749</v>
      </c>
      <c r="G102" s="121" t="s">
        <v>608</v>
      </c>
      <c r="H102" s="1276"/>
      <c r="I102" s="1251"/>
    </row>
    <row r="103" spans="5:9" ht="22.5" x14ac:dyDescent="0.25">
      <c r="E103" s="1275"/>
      <c r="F103" s="217" t="s">
        <v>1750</v>
      </c>
      <c r="G103" s="217" t="s">
        <v>1727</v>
      </c>
      <c r="H103" s="1274"/>
      <c r="I103" s="1215"/>
    </row>
    <row r="104" spans="5:9" x14ac:dyDescent="0.25">
      <c r="E104" s="226"/>
      <c r="F104" s="494"/>
      <c r="G104" s="494"/>
      <c r="H104" s="79"/>
      <c r="I104" s="63"/>
    </row>
    <row r="105" spans="5:9" ht="22.5" x14ac:dyDescent="0.25">
      <c r="E105" s="1217" t="s">
        <v>1795</v>
      </c>
      <c r="F105" s="483" t="s">
        <v>1744</v>
      </c>
      <c r="G105" s="75">
        <v>1</v>
      </c>
      <c r="H105" s="103" t="s">
        <v>1022</v>
      </c>
      <c r="I105" s="1217" t="s">
        <v>1778</v>
      </c>
    </row>
    <row r="106" spans="5:9" ht="22.5" x14ac:dyDescent="0.25">
      <c r="E106" s="1219"/>
      <c r="F106" s="482" t="s">
        <v>1745</v>
      </c>
      <c r="G106" s="495">
        <v>41628</v>
      </c>
      <c r="H106" s="222" t="s">
        <v>311</v>
      </c>
      <c r="I106" s="1218"/>
    </row>
    <row r="107" spans="5:9" ht="22.5" x14ac:dyDescent="0.25">
      <c r="E107" s="1217" t="s">
        <v>1796</v>
      </c>
      <c r="F107" s="483" t="s">
        <v>1744</v>
      </c>
      <c r="G107" s="75">
        <v>2</v>
      </c>
      <c r="H107" s="103" t="s">
        <v>389</v>
      </c>
      <c r="I107" s="1218"/>
    </row>
    <row r="108" spans="5:9" ht="51" customHeight="1" x14ac:dyDescent="0.25">
      <c r="E108" s="1219"/>
      <c r="F108" s="482" t="s">
        <v>1751</v>
      </c>
      <c r="G108" s="495">
        <v>41628</v>
      </c>
      <c r="H108" s="222" t="s">
        <v>311</v>
      </c>
      <c r="I108" s="1218"/>
    </row>
    <row r="109" spans="5:9" ht="22.5" x14ac:dyDescent="0.25">
      <c r="E109" s="1217" t="s">
        <v>1797</v>
      </c>
      <c r="F109" s="483" t="s">
        <v>1744</v>
      </c>
      <c r="G109" s="75">
        <v>3</v>
      </c>
      <c r="H109" s="103" t="s">
        <v>1023</v>
      </c>
      <c r="I109" s="1218"/>
    </row>
    <row r="110" spans="5:9" ht="22.5" x14ac:dyDescent="0.25">
      <c r="E110" s="1219"/>
      <c r="F110" s="482" t="s">
        <v>1752</v>
      </c>
      <c r="G110" s="495">
        <v>41628</v>
      </c>
      <c r="H110" s="222" t="s">
        <v>311</v>
      </c>
      <c r="I110" s="1218"/>
    </row>
    <row r="111" spans="5:9" ht="22.5" x14ac:dyDescent="0.25">
      <c r="E111" s="1217" t="s">
        <v>1798</v>
      </c>
      <c r="F111" s="483" t="s">
        <v>1744</v>
      </c>
      <c r="G111" s="75">
        <v>4</v>
      </c>
      <c r="H111" s="103" t="s">
        <v>389</v>
      </c>
      <c r="I111" s="1218"/>
    </row>
    <row r="112" spans="5:9" ht="24" customHeight="1" x14ac:dyDescent="0.25">
      <c r="E112" s="1219"/>
      <c r="F112" s="482" t="s">
        <v>1752</v>
      </c>
      <c r="G112" s="495">
        <v>41628</v>
      </c>
      <c r="H112" s="222" t="s">
        <v>311</v>
      </c>
      <c r="I112" s="1219"/>
    </row>
    <row r="113" spans="5:9" ht="13.5" customHeight="1" x14ac:dyDescent="0.25">
      <c r="E113" s="127"/>
      <c r="F113" s="494"/>
      <c r="G113" s="496"/>
      <c r="H113" s="494"/>
      <c r="I113" s="127"/>
    </row>
    <row r="114" spans="5:9" ht="33.75" customHeight="1" x14ac:dyDescent="0.25">
      <c r="E114" s="1217" t="s">
        <v>1799</v>
      </c>
      <c r="F114" s="483" t="s">
        <v>1744</v>
      </c>
      <c r="G114" s="75">
        <v>1</v>
      </c>
      <c r="H114" s="103" t="s">
        <v>389</v>
      </c>
      <c r="I114" s="1217" t="s">
        <v>1779</v>
      </c>
    </row>
    <row r="115" spans="5:9" ht="24.75" customHeight="1" x14ac:dyDescent="0.25">
      <c r="E115" s="1219"/>
      <c r="F115" s="483" t="s">
        <v>1745</v>
      </c>
      <c r="G115" s="495">
        <v>41628</v>
      </c>
      <c r="H115" s="75" t="s">
        <v>311</v>
      </c>
      <c r="I115" s="1218"/>
    </row>
    <row r="116" spans="5:9" ht="23.25" customHeight="1" x14ac:dyDescent="0.25">
      <c r="E116" s="1217" t="s">
        <v>1799</v>
      </c>
      <c r="F116" s="483" t="s">
        <v>1744</v>
      </c>
      <c r="G116" s="75">
        <v>2</v>
      </c>
      <c r="H116" s="103" t="s">
        <v>389</v>
      </c>
      <c r="I116" s="1218"/>
    </row>
    <row r="117" spans="5:9" ht="48.75" customHeight="1" x14ac:dyDescent="0.25">
      <c r="E117" s="1219"/>
      <c r="F117" s="483" t="s">
        <v>1751</v>
      </c>
      <c r="G117" s="495">
        <v>41628</v>
      </c>
      <c r="H117" s="75" t="s">
        <v>311</v>
      </c>
      <c r="I117" s="1218"/>
    </row>
    <row r="118" spans="5:9" ht="24" customHeight="1" x14ac:dyDescent="0.25">
      <c r="E118" s="1217" t="s">
        <v>1799</v>
      </c>
      <c r="F118" s="483" t="s">
        <v>1744</v>
      </c>
      <c r="G118" s="75">
        <v>3</v>
      </c>
      <c r="H118" s="103" t="s">
        <v>389</v>
      </c>
      <c r="I118" s="1218"/>
    </row>
    <row r="119" spans="5:9" ht="24.75" customHeight="1" x14ac:dyDescent="0.25">
      <c r="E119" s="1219"/>
      <c r="F119" s="483" t="s">
        <v>1752</v>
      </c>
      <c r="G119" s="495">
        <v>41628</v>
      </c>
      <c r="H119" s="75" t="s">
        <v>311</v>
      </c>
      <c r="I119" s="1218"/>
    </row>
    <row r="120" spans="5:9" ht="23.25" customHeight="1" x14ac:dyDescent="0.25">
      <c r="E120" s="1217" t="s">
        <v>1799</v>
      </c>
      <c r="F120" s="483" t="s">
        <v>1744</v>
      </c>
      <c r="G120" s="75">
        <v>4</v>
      </c>
      <c r="H120" s="103" t="s">
        <v>389</v>
      </c>
      <c r="I120" s="1218"/>
    </row>
    <row r="121" spans="5:9" ht="25.5" customHeight="1" x14ac:dyDescent="0.25">
      <c r="E121" s="1219"/>
      <c r="F121" s="483" t="s">
        <v>1752</v>
      </c>
      <c r="G121" s="495">
        <v>41628</v>
      </c>
      <c r="H121" s="75" t="s">
        <v>311</v>
      </c>
      <c r="I121" s="1219"/>
    </row>
    <row r="122" spans="5:9" ht="45.75" customHeight="1" x14ac:dyDescent="0.25">
      <c r="E122" s="127"/>
      <c r="F122" s="494"/>
      <c r="G122" s="496"/>
      <c r="H122" s="494"/>
      <c r="I122" s="127"/>
    </row>
    <row r="123" spans="5:9" ht="27" customHeight="1" x14ac:dyDescent="0.25">
      <c r="E123" s="1214" t="s">
        <v>1800</v>
      </c>
      <c r="F123" s="108" t="s">
        <v>1744</v>
      </c>
      <c r="G123" s="115">
        <v>1</v>
      </c>
      <c r="H123" s="219" t="s">
        <v>1022</v>
      </c>
      <c r="I123" s="1214" t="s">
        <v>1780</v>
      </c>
    </row>
    <row r="124" spans="5:9" ht="25.5" customHeight="1" x14ac:dyDescent="0.25">
      <c r="E124" s="1251"/>
      <c r="F124" s="482" t="s">
        <v>1753</v>
      </c>
      <c r="G124" s="722" t="s">
        <v>1788</v>
      </c>
      <c r="H124" s="482" t="s">
        <v>1792</v>
      </c>
      <c r="I124" s="1251"/>
    </row>
    <row r="125" spans="5:9" ht="24" customHeight="1" x14ac:dyDescent="0.25">
      <c r="E125" s="1215"/>
      <c r="F125" s="482" t="s">
        <v>1754</v>
      </c>
      <c r="G125" s="722" t="s">
        <v>1788</v>
      </c>
      <c r="H125" s="482" t="s">
        <v>1792</v>
      </c>
      <c r="I125" s="1251"/>
    </row>
    <row r="126" spans="5:9" ht="28.5" customHeight="1" x14ac:dyDescent="0.25">
      <c r="E126" s="1214" t="s">
        <v>1800</v>
      </c>
      <c r="F126" s="108" t="s">
        <v>1744</v>
      </c>
      <c r="G126" s="115">
        <v>2</v>
      </c>
      <c r="H126" s="219" t="s">
        <v>1022</v>
      </c>
      <c r="I126" s="1251"/>
    </row>
    <row r="127" spans="5:9" ht="27.75" customHeight="1" x14ac:dyDescent="0.25">
      <c r="E127" s="1251"/>
      <c r="F127" s="217" t="s">
        <v>1755</v>
      </c>
      <c r="G127" s="723" t="s">
        <v>1788</v>
      </c>
      <c r="H127" s="121" t="s">
        <v>321</v>
      </c>
      <c r="I127" s="1251"/>
    </row>
    <row r="128" spans="5:9" ht="22.5" x14ac:dyDescent="0.25">
      <c r="E128" s="1215"/>
      <c r="F128" s="108" t="s">
        <v>1744</v>
      </c>
      <c r="G128" s="115">
        <v>3</v>
      </c>
      <c r="H128" s="219" t="s">
        <v>389</v>
      </c>
      <c r="I128" s="1251"/>
    </row>
    <row r="129" spans="5:9" ht="22.5" x14ac:dyDescent="0.25">
      <c r="E129" s="1214" t="s">
        <v>1800</v>
      </c>
      <c r="F129" s="217" t="s">
        <v>1755</v>
      </c>
      <c r="G129" s="723" t="s">
        <v>1788</v>
      </c>
      <c r="H129" s="121" t="s">
        <v>321</v>
      </c>
      <c r="I129" s="1251"/>
    </row>
    <row r="130" spans="5:9" ht="22.5" x14ac:dyDescent="0.25">
      <c r="E130" s="1251"/>
      <c r="F130" s="108" t="s">
        <v>1744</v>
      </c>
      <c r="G130" s="115">
        <v>4</v>
      </c>
      <c r="H130" s="219" t="s">
        <v>389</v>
      </c>
      <c r="I130" s="1251"/>
    </row>
    <row r="131" spans="5:9" ht="22.5" x14ac:dyDescent="0.25">
      <c r="E131" s="1215"/>
      <c r="F131" s="217" t="s">
        <v>1755</v>
      </c>
      <c r="G131" s="723" t="s">
        <v>1788</v>
      </c>
      <c r="H131" s="121" t="s">
        <v>321</v>
      </c>
      <c r="I131" s="1215"/>
    </row>
    <row r="132" spans="5:9" x14ac:dyDescent="0.25">
      <c r="E132" s="497"/>
      <c r="F132" s="497"/>
      <c r="G132" s="497"/>
      <c r="H132" s="497"/>
      <c r="I132" s="497"/>
    </row>
    <row r="133" spans="5:9" ht="22.5" x14ac:dyDescent="0.25">
      <c r="E133" s="483" t="s">
        <v>1801</v>
      </c>
      <c r="F133" s="483" t="s">
        <v>1743</v>
      </c>
      <c r="G133" s="75">
        <v>2</v>
      </c>
      <c r="H133" s="75" t="s">
        <v>392</v>
      </c>
      <c r="I133" s="482" t="s">
        <v>1781</v>
      </c>
    </row>
    <row r="134" spans="5:9" x14ac:dyDescent="0.25">
      <c r="E134" s="63"/>
      <c r="F134" s="63"/>
      <c r="G134" s="63"/>
      <c r="H134" s="63"/>
      <c r="I134" s="498"/>
    </row>
    <row r="135" spans="5:9" ht="22.5" x14ac:dyDescent="0.25">
      <c r="E135" s="108" t="s">
        <v>1802</v>
      </c>
      <c r="F135" s="108" t="s">
        <v>1756</v>
      </c>
      <c r="G135" s="115">
        <v>0</v>
      </c>
      <c r="H135" s="115" t="s">
        <v>310</v>
      </c>
      <c r="I135" s="217" t="s">
        <v>3272</v>
      </c>
    </row>
    <row r="136" spans="5:9" x14ac:dyDescent="0.25">
      <c r="E136" s="63"/>
      <c r="F136" s="63"/>
      <c r="G136" s="63"/>
      <c r="H136" s="63"/>
      <c r="I136" s="498"/>
    </row>
    <row r="137" spans="5:9" x14ac:dyDescent="0.25">
      <c r="E137" s="63"/>
      <c r="F137" s="63"/>
      <c r="G137" s="63"/>
      <c r="H137" s="63"/>
      <c r="I137" s="498"/>
    </row>
    <row r="138" spans="5:9" x14ac:dyDescent="0.25">
      <c r="E138" s="63"/>
      <c r="F138" s="63"/>
      <c r="G138" s="63"/>
      <c r="H138" s="63"/>
      <c r="I138" s="498"/>
    </row>
    <row r="139" spans="5:9" x14ac:dyDescent="0.25">
      <c r="E139" s="63"/>
      <c r="F139" s="63"/>
      <c r="G139" s="63"/>
      <c r="H139" s="63"/>
      <c r="I139" s="498"/>
    </row>
    <row r="140" spans="5:9" x14ac:dyDescent="0.25">
      <c r="E140" s="63"/>
      <c r="F140" s="63"/>
      <c r="G140" s="63"/>
      <c r="H140" s="63"/>
      <c r="I140" s="498"/>
    </row>
    <row r="141" spans="5:9" x14ac:dyDescent="0.25">
      <c r="E141" s="63"/>
      <c r="F141" s="63"/>
      <c r="G141" s="63"/>
      <c r="H141" s="63"/>
      <c r="I141" s="498"/>
    </row>
    <row r="142" spans="5:9" x14ac:dyDescent="0.25">
      <c r="E142" s="63"/>
      <c r="F142" s="63"/>
      <c r="G142" s="63"/>
      <c r="H142" s="63"/>
      <c r="I142" s="498"/>
    </row>
    <row r="143" spans="5:9" x14ac:dyDescent="0.25">
      <c r="E143" s="63"/>
      <c r="F143" s="63"/>
      <c r="G143" s="63"/>
      <c r="H143" s="63"/>
      <c r="I143" s="498"/>
    </row>
    <row r="144" spans="5:9" s="493" customFormat="1" ht="22.5" x14ac:dyDescent="0.25">
      <c r="E144" s="1205" t="s">
        <v>1803</v>
      </c>
      <c r="F144" s="483" t="s">
        <v>1744</v>
      </c>
      <c r="G144" s="75">
        <v>1</v>
      </c>
      <c r="H144" s="1299" t="s">
        <v>2934</v>
      </c>
      <c r="I144" s="497"/>
    </row>
    <row r="145" spans="5:9" s="493" customFormat="1" ht="22.5" x14ac:dyDescent="0.25">
      <c r="E145" s="1206"/>
      <c r="F145" s="482" t="s">
        <v>1745</v>
      </c>
      <c r="G145" s="75" t="s">
        <v>311</v>
      </c>
      <c r="H145" s="1300"/>
      <c r="I145" s="497"/>
    </row>
    <row r="146" spans="5:9" s="493" customFormat="1" ht="22.5" x14ac:dyDescent="0.25">
      <c r="E146" s="1205" t="s">
        <v>2929</v>
      </c>
      <c r="F146" s="483" t="s">
        <v>1744</v>
      </c>
      <c r="G146" s="75">
        <v>2</v>
      </c>
      <c r="H146" s="1299" t="s">
        <v>2936</v>
      </c>
      <c r="I146" s="497"/>
    </row>
    <row r="147" spans="5:9" s="493" customFormat="1" ht="33.75" x14ac:dyDescent="0.25">
      <c r="E147" s="1206"/>
      <c r="F147" s="482" t="s">
        <v>2933</v>
      </c>
      <c r="G147" s="75" t="s">
        <v>311</v>
      </c>
      <c r="H147" s="1300"/>
      <c r="I147" s="497"/>
    </row>
    <row r="148" spans="5:9" s="493" customFormat="1" ht="33.75" customHeight="1" x14ac:dyDescent="0.25">
      <c r="E148" s="1265" t="s">
        <v>2930</v>
      </c>
      <c r="F148" s="483" t="s">
        <v>1744</v>
      </c>
      <c r="G148" s="103" t="s">
        <v>2931</v>
      </c>
      <c r="H148" s="1299" t="s">
        <v>2937</v>
      </c>
      <c r="I148" s="497"/>
    </row>
    <row r="149" spans="5:9" s="493" customFormat="1" ht="53.25" customHeight="1" x14ac:dyDescent="0.25">
      <c r="E149" s="1266"/>
      <c r="F149" s="482" t="s">
        <v>2932</v>
      </c>
      <c r="G149" s="75" t="s">
        <v>311</v>
      </c>
      <c r="H149" s="1300"/>
      <c r="I149" s="497"/>
    </row>
    <row r="150" spans="5:9" x14ac:dyDescent="0.25">
      <c r="E150" s="63"/>
      <c r="F150" s="63"/>
      <c r="G150" s="63"/>
      <c r="H150" s="63"/>
      <c r="I150" s="498"/>
    </row>
    <row r="151" spans="5:9" x14ac:dyDescent="0.25">
      <c r="E151" s="63"/>
      <c r="F151" s="63"/>
      <c r="G151" s="63"/>
      <c r="H151" s="63"/>
      <c r="I151" s="498"/>
    </row>
    <row r="152" spans="5:9" x14ac:dyDescent="0.25">
      <c r="E152" s="63"/>
      <c r="F152" s="63"/>
      <c r="G152" s="63"/>
      <c r="H152" s="63"/>
      <c r="I152" s="498"/>
    </row>
    <row r="153" spans="5:9" x14ac:dyDescent="0.25">
      <c r="E153" s="63"/>
      <c r="F153" s="63"/>
      <c r="G153" s="63"/>
      <c r="H153" s="63"/>
      <c r="I153" s="498"/>
    </row>
    <row r="154" spans="5:9" x14ac:dyDescent="0.25">
      <c r="E154" s="63"/>
      <c r="F154" s="63"/>
      <c r="G154" s="63"/>
      <c r="H154" s="63"/>
      <c r="I154" s="498"/>
    </row>
    <row r="155" spans="5:9" ht="33" customHeight="1" x14ac:dyDescent="0.25">
      <c r="E155" s="1205" t="s">
        <v>1803</v>
      </c>
      <c r="F155" s="732" t="s">
        <v>1791</v>
      </c>
      <c r="G155" s="1205" t="s">
        <v>1789</v>
      </c>
      <c r="H155" s="1205" t="s">
        <v>1782</v>
      </c>
      <c r="I155" s="498"/>
    </row>
    <row r="156" spans="5:9" ht="28.5" customHeight="1" x14ac:dyDescent="0.25">
      <c r="E156" s="1206"/>
      <c r="F156" s="263" t="s">
        <v>1757</v>
      </c>
      <c r="G156" s="1206"/>
      <c r="H156" s="1206"/>
      <c r="I156" s="498"/>
    </row>
    <row r="157" spans="5:9" ht="30.75" customHeight="1" x14ac:dyDescent="0.25">
      <c r="E157" s="1205" t="s">
        <v>1803</v>
      </c>
      <c r="F157" s="483" t="s">
        <v>1758</v>
      </c>
      <c r="G157" s="1205" t="s">
        <v>1790</v>
      </c>
      <c r="H157" s="1205" t="s">
        <v>1783</v>
      </c>
      <c r="I157" s="498"/>
    </row>
    <row r="158" spans="5:9" ht="35.25" customHeight="1" x14ac:dyDescent="0.25">
      <c r="E158" s="1206"/>
      <c r="F158" s="263" t="s">
        <v>1757</v>
      </c>
      <c r="G158" s="1206"/>
      <c r="H158" s="1206"/>
      <c r="I158" s="498"/>
    </row>
    <row r="159" spans="5:9" x14ac:dyDescent="0.25">
      <c r="E159" s="63"/>
      <c r="G159" s="63"/>
      <c r="H159" s="63"/>
      <c r="I159" s="498"/>
    </row>
    <row r="161" spans="5:8" ht="15" customHeight="1" x14ac:dyDescent="0.25"/>
    <row r="167" spans="5:8" ht="15.75" customHeight="1" thickBot="1" x14ac:dyDescent="0.3"/>
    <row r="168" spans="5:8" ht="23.25" thickTop="1" x14ac:dyDescent="0.25">
      <c r="E168" s="1258" t="s">
        <v>2425</v>
      </c>
      <c r="F168" s="724" t="s">
        <v>1759</v>
      </c>
      <c r="G168" s="499" t="s">
        <v>418</v>
      </c>
      <c r="H168" s="1256" t="s">
        <v>1784</v>
      </c>
    </row>
    <row r="169" spans="5:8" ht="29.25" customHeight="1" x14ac:dyDescent="0.25">
      <c r="E169" s="1259"/>
      <c r="F169" s="94" t="s">
        <v>1760</v>
      </c>
      <c r="G169" s="501" t="s">
        <v>608</v>
      </c>
      <c r="H169" s="1264"/>
    </row>
    <row r="170" spans="5:8" ht="29.25" customHeight="1" x14ac:dyDescent="0.25">
      <c r="E170" s="1260"/>
      <c r="F170" s="94" t="s">
        <v>1761</v>
      </c>
      <c r="G170" s="222" t="s">
        <v>1123</v>
      </c>
      <c r="H170" s="1264"/>
    </row>
    <row r="171" spans="5:8" ht="36" customHeight="1" x14ac:dyDescent="0.25">
      <c r="E171" s="1262" t="s">
        <v>2424</v>
      </c>
      <c r="F171" s="482" t="s">
        <v>1759</v>
      </c>
      <c r="G171" s="222" t="s">
        <v>1122</v>
      </c>
      <c r="H171" s="1264"/>
    </row>
    <row r="172" spans="5:8" ht="29.25" customHeight="1" x14ac:dyDescent="0.25">
      <c r="E172" s="1263"/>
      <c r="F172" s="482" t="s">
        <v>1748</v>
      </c>
      <c r="G172" s="222" t="s">
        <v>600</v>
      </c>
      <c r="H172" s="1264"/>
    </row>
    <row r="173" spans="5:8" ht="30.75" customHeight="1" x14ac:dyDescent="0.25">
      <c r="E173" s="1263"/>
      <c r="F173" s="482" t="s">
        <v>1760</v>
      </c>
      <c r="G173" s="222" t="s">
        <v>608</v>
      </c>
      <c r="H173" s="1264"/>
    </row>
    <row r="174" spans="5:8" ht="28.5" customHeight="1" x14ac:dyDescent="0.25">
      <c r="E174" s="1263"/>
      <c r="F174" s="482" t="s">
        <v>1761</v>
      </c>
      <c r="G174" s="222" t="s">
        <v>1123</v>
      </c>
      <c r="H174" s="1264"/>
    </row>
    <row r="175" spans="5:8" ht="26.25" customHeight="1" x14ac:dyDescent="0.25">
      <c r="E175" s="1261" t="s">
        <v>1804</v>
      </c>
      <c r="F175" s="94" t="s">
        <v>1748</v>
      </c>
      <c r="G175" s="500" t="s">
        <v>418</v>
      </c>
      <c r="H175" s="1264"/>
    </row>
    <row r="176" spans="5:8" ht="36.75" customHeight="1" x14ac:dyDescent="0.25">
      <c r="E176" s="1259"/>
      <c r="F176" s="94" t="s">
        <v>1749</v>
      </c>
      <c r="G176" s="501" t="s">
        <v>608</v>
      </c>
      <c r="H176" s="1264"/>
    </row>
    <row r="177" spans="5:8" ht="63.75" customHeight="1" x14ac:dyDescent="0.25">
      <c r="E177" s="1259"/>
      <c r="F177" s="59" t="s">
        <v>1750</v>
      </c>
      <c r="G177" s="482" t="s">
        <v>3646</v>
      </c>
      <c r="H177" s="1264"/>
    </row>
    <row r="178" spans="5:8" ht="33.75" customHeight="1" x14ac:dyDescent="0.25">
      <c r="E178" s="1291" t="s">
        <v>2160</v>
      </c>
      <c r="F178" s="482" t="s">
        <v>1748</v>
      </c>
      <c r="G178" s="222" t="s">
        <v>600</v>
      </c>
      <c r="H178" s="1264"/>
    </row>
    <row r="179" spans="5:8" ht="42" customHeight="1" x14ac:dyDescent="0.25">
      <c r="E179" s="1292"/>
      <c r="F179" s="482" t="s">
        <v>1759</v>
      </c>
      <c r="G179" s="222" t="s">
        <v>1194</v>
      </c>
      <c r="H179" s="1264"/>
    </row>
    <row r="180" spans="5:8" ht="118.5" customHeight="1" x14ac:dyDescent="0.25">
      <c r="E180" s="1292"/>
      <c r="F180" s="482" t="s">
        <v>2426</v>
      </c>
      <c r="G180" s="222"/>
      <c r="H180" s="1264"/>
    </row>
    <row r="181" spans="5:8" ht="33" customHeight="1" x14ac:dyDescent="0.25">
      <c r="E181" s="1292"/>
      <c r="F181" s="748" t="s">
        <v>2166</v>
      </c>
      <c r="G181" s="748" t="s">
        <v>2170</v>
      </c>
      <c r="H181" s="1264"/>
    </row>
    <row r="182" spans="5:8" ht="33.75" customHeight="1" thickBot="1" x14ac:dyDescent="0.3">
      <c r="E182" s="1292"/>
      <c r="F182" s="748" t="s">
        <v>2165</v>
      </c>
      <c r="G182" s="217" t="s">
        <v>3646</v>
      </c>
      <c r="H182" s="1264"/>
    </row>
    <row r="183" spans="5:8" ht="30" customHeight="1" thickTop="1" x14ac:dyDescent="0.25">
      <c r="E183" s="1293" t="s">
        <v>1806</v>
      </c>
      <c r="F183" s="725" t="s">
        <v>1759</v>
      </c>
      <c r="G183" s="702" t="s">
        <v>419</v>
      </c>
      <c r="H183" s="1256" t="s">
        <v>1785</v>
      </c>
    </row>
    <row r="184" spans="5:8" ht="33" customHeight="1" x14ac:dyDescent="0.25">
      <c r="E184" s="1263"/>
      <c r="F184" s="482" t="s">
        <v>1760</v>
      </c>
      <c r="G184" s="222" t="s">
        <v>608</v>
      </c>
      <c r="H184" s="1233"/>
    </row>
    <row r="185" spans="5:8" ht="33" customHeight="1" x14ac:dyDescent="0.25">
      <c r="E185" s="1294"/>
      <c r="F185" s="482" t="s">
        <v>1761</v>
      </c>
      <c r="G185" s="121" t="s">
        <v>1123</v>
      </c>
      <c r="H185" s="1233"/>
    </row>
    <row r="186" spans="5:8" ht="36.75" customHeight="1" x14ac:dyDescent="0.25">
      <c r="E186" s="1262" t="s">
        <v>1807</v>
      </c>
      <c r="F186" s="482" t="s">
        <v>1759</v>
      </c>
      <c r="G186" s="222" t="s">
        <v>1122</v>
      </c>
      <c r="H186" s="1233"/>
    </row>
    <row r="187" spans="5:8" ht="36" customHeight="1" x14ac:dyDescent="0.25">
      <c r="E187" s="1263"/>
      <c r="F187" s="482" t="s">
        <v>1748</v>
      </c>
      <c r="G187" s="222" t="s">
        <v>419</v>
      </c>
      <c r="H187" s="1233"/>
    </row>
    <row r="188" spans="5:8" ht="36.75" customHeight="1" x14ac:dyDescent="0.25">
      <c r="E188" s="1263"/>
      <c r="F188" s="482" t="s">
        <v>1760</v>
      </c>
      <c r="G188" s="222" t="s">
        <v>608</v>
      </c>
      <c r="H188" s="1233"/>
    </row>
    <row r="189" spans="5:8" ht="27" customHeight="1" x14ac:dyDescent="0.25">
      <c r="E189" s="1263"/>
      <c r="F189" s="482" t="s">
        <v>1761</v>
      </c>
      <c r="G189" s="121" t="s">
        <v>1123</v>
      </c>
      <c r="H189" s="1233"/>
    </row>
    <row r="190" spans="5:8" ht="33" customHeight="1" x14ac:dyDescent="0.25">
      <c r="E190" s="1262" t="s">
        <v>1805</v>
      </c>
      <c r="F190" s="482" t="s">
        <v>1748</v>
      </c>
      <c r="G190" s="222" t="s">
        <v>419</v>
      </c>
      <c r="H190" s="1233"/>
    </row>
    <row r="191" spans="5:8" ht="37.5" customHeight="1" x14ac:dyDescent="0.25">
      <c r="E191" s="1263"/>
      <c r="F191" s="482" t="s">
        <v>1749</v>
      </c>
      <c r="G191" s="222" t="s">
        <v>608</v>
      </c>
      <c r="H191" s="1233"/>
    </row>
    <row r="192" spans="5:8" ht="86.25" customHeight="1" x14ac:dyDescent="0.25">
      <c r="E192" s="1263"/>
      <c r="F192" s="113" t="s">
        <v>1762</v>
      </c>
      <c r="G192" s="217" t="s">
        <v>3646</v>
      </c>
      <c r="H192" s="1233"/>
    </row>
    <row r="193" spans="5:8" ht="36" customHeight="1" x14ac:dyDescent="0.25">
      <c r="E193" s="1297" t="s">
        <v>2171</v>
      </c>
      <c r="F193" s="482" t="s">
        <v>1748</v>
      </c>
      <c r="G193" s="222" t="s">
        <v>419</v>
      </c>
      <c r="H193" s="1233"/>
    </row>
    <row r="194" spans="5:8" ht="36.75" customHeight="1" x14ac:dyDescent="0.25">
      <c r="E194" s="1297"/>
      <c r="F194" s="483" t="s">
        <v>1759</v>
      </c>
      <c r="G194" s="75" t="s">
        <v>1195</v>
      </c>
      <c r="H194" s="1233"/>
    </row>
    <row r="195" spans="5:8" ht="108.75" customHeight="1" x14ac:dyDescent="0.25">
      <c r="E195" s="1297"/>
      <c r="F195" s="482" t="s">
        <v>2427</v>
      </c>
      <c r="G195" s="75"/>
      <c r="H195" s="1233"/>
    </row>
    <row r="196" spans="5:8" ht="30.75" customHeight="1" x14ac:dyDescent="0.25">
      <c r="E196" s="1297"/>
      <c r="F196" s="748" t="s">
        <v>2166</v>
      </c>
      <c r="G196" s="748" t="s">
        <v>2170</v>
      </c>
      <c r="H196" s="1233"/>
    </row>
    <row r="197" spans="5:8" ht="37.5" customHeight="1" thickBot="1" x14ac:dyDescent="0.3">
      <c r="E197" s="1298"/>
      <c r="F197" s="755" t="s">
        <v>2172</v>
      </c>
      <c r="G197" s="217" t="s">
        <v>3646</v>
      </c>
      <c r="H197" s="1257"/>
    </row>
    <row r="198" spans="5:8" ht="23.25" thickTop="1" x14ac:dyDescent="0.25">
      <c r="E198" s="1295" t="s">
        <v>1808</v>
      </c>
      <c r="F198" s="726" t="s">
        <v>1760</v>
      </c>
      <c r="G198" s="1135" t="s">
        <v>422</v>
      </c>
      <c r="H198" s="1256" t="s">
        <v>1786</v>
      </c>
    </row>
    <row r="199" spans="5:8" ht="37.5" customHeight="1" x14ac:dyDescent="0.25">
      <c r="E199" s="1296"/>
      <c r="F199" s="59" t="s">
        <v>1761</v>
      </c>
      <c r="G199" s="121" t="s">
        <v>3648</v>
      </c>
      <c r="H199" s="1233"/>
    </row>
    <row r="200" spans="5:8" ht="39.75" customHeight="1" x14ac:dyDescent="0.25">
      <c r="E200" s="1252" t="s">
        <v>1809</v>
      </c>
      <c r="F200" s="482" t="s">
        <v>1749</v>
      </c>
      <c r="G200" s="121" t="s">
        <v>422</v>
      </c>
      <c r="H200" s="1233"/>
    </row>
    <row r="201" spans="5:8" ht="33" customHeight="1" x14ac:dyDescent="0.25">
      <c r="E201" s="1252"/>
      <c r="F201" s="482" t="s">
        <v>1750</v>
      </c>
      <c r="G201" s="217" t="s">
        <v>3646</v>
      </c>
      <c r="H201" s="1233"/>
    </row>
    <row r="202" spans="5:8" ht="27" customHeight="1" x14ac:dyDescent="0.25">
      <c r="E202" s="1252"/>
      <c r="F202" s="483" t="s">
        <v>1761</v>
      </c>
      <c r="G202" s="217" t="s">
        <v>3646</v>
      </c>
      <c r="H202" s="1233"/>
    </row>
    <row r="203" spans="5:8" ht="36" customHeight="1" x14ac:dyDescent="0.25">
      <c r="E203" s="1252" t="s">
        <v>1810</v>
      </c>
      <c r="F203" s="482" t="s">
        <v>1749</v>
      </c>
      <c r="G203" s="121" t="s">
        <v>422</v>
      </c>
      <c r="H203" s="1233"/>
    </row>
    <row r="204" spans="5:8" ht="33" customHeight="1" x14ac:dyDescent="0.25">
      <c r="E204" s="1252"/>
      <c r="F204" s="482" t="s">
        <v>1750</v>
      </c>
      <c r="G204" s="217" t="s">
        <v>3646</v>
      </c>
      <c r="H204" s="1233"/>
    </row>
    <row r="205" spans="5:8" ht="51" customHeight="1" x14ac:dyDescent="0.25">
      <c r="E205" s="1254" t="s">
        <v>2167</v>
      </c>
      <c r="F205" s="748" t="s">
        <v>2166</v>
      </c>
      <c r="G205" s="121" t="s">
        <v>422</v>
      </c>
      <c r="H205" s="1233"/>
    </row>
    <row r="206" spans="5:8" ht="45" customHeight="1" x14ac:dyDescent="0.25">
      <c r="E206" s="1254"/>
      <c r="F206" s="748" t="s">
        <v>2165</v>
      </c>
      <c r="G206" s="748" t="s">
        <v>2170</v>
      </c>
      <c r="H206" s="1233"/>
    </row>
    <row r="207" spans="5:8" ht="38.25" customHeight="1" thickBot="1" x14ac:dyDescent="0.3">
      <c r="E207" s="1255"/>
      <c r="F207" s="752" t="s">
        <v>2168</v>
      </c>
      <c r="G207" s="1137" t="s">
        <v>3646</v>
      </c>
      <c r="H207" s="1257"/>
    </row>
    <row r="208" spans="5:8" ht="45.75" thickTop="1" x14ac:dyDescent="0.25">
      <c r="E208" s="507" t="s">
        <v>1808</v>
      </c>
      <c r="F208" s="727" t="s">
        <v>1761</v>
      </c>
      <c r="G208" s="1136" t="s">
        <v>3649</v>
      </c>
      <c r="H208" s="1232" t="s">
        <v>1787</v>
      </c>
    </row>
    <row r="209" spans="5:9" ht="33.75" customHeight="1" x14ac:dyDescent="0.25">
      <c r="E209" s="836" t="s">
        <v>1810</v>
      </c>
      <c r="F209" s="92" t="s">
        <v>1750</v>
      </c>
      <c r="G209" s="217" t="s">
        <v>2593</v>
      </c>
      <c r="H209" s="1233"/>
    </row>
    <row r="210" spans="5:9" ht="33.75" customHeight="1" x14ac:dyDescent="0.25">
      <c r="E210" s="753" t="s">
        <v>2169</v>
      </c>
      <c r="F210" s="754" t="s">
        <v>2165</v>
      </c>
      <c r="G210" s="115" t="s">
        <v>3649</v>
      </c>
      <c r="H210" s="1233"/>
    </row>
    <row r="211" spans="5:9" ht="45.75" thickBot="1" x14ac:dyDescent="0.3">
      <c r="E211" s="509" t="s">
        <v>2428</v>
      </c>
      <c r="F211" s="728" t="s">
        <v>1750</v>
      </c>
      <c r="G211" s="763" t="s">
        <v>3649</v>
      </c>
      <c r="H211" s="1234"/>
    </row>
    <row r="212" spans="5:9" ht="15" thickTop="1" x14ac:dyDescent="0.25"/>
    <row r="213" spans="5:9" x14ac:dyDescent="0.25">
      <c r="E213" s="63"/>
      <c r="F213" s="63"/>
      <c r="G213" s="63"/>
      <c r="H213" s="63"/>
      <c r="I213" s="498"/>
    </row>
    <row r="214" spans="5:9" x14ac:dyDescent="0.25">
      <c r="E214" s="63"/>
      <c r="F214" s="63"/>
      <c r="G214" s="63"/>
      <c r="H214" s="63"/>
      <c r="I214" s="498"/>
    </row>
    <row r="215" spans="5:9" x14ac:dyDescent="0.25">
      <c r="E215" s="63"/>
      <c r="F215" s="63"/>
      <c r="G215" s="63"/>
      <c r="H215" s="63"/>
      <c r="I215" s="498"/>
    </row>
    <row r="216" spans="5:9" x14ac:dyDescent="0.25">
      <c r="E216" s="63"/>
      <c r="F216" s="63"/>
      <c r="G216" s="63"/>
      <c r="H216" s="63"/>
      <c r="I216" s="498"/>
    </row>
    <row r="217" spans="5:9" x14ac:dyDescent="0.25">
      <c r="E217" s="63"/>
      <c r="F217" s="63"/>
      <c r="G217" s="63"/>
      <c r="H217" s="63"/>
      <c r="I217" s="498"/>
    </row>
    <row r="218" spans="5:9" x14ac:dyDescent="0.25">
      <c r="E218" s="63"/>
      <c r="F218" s="63"/>
      <c r="G218" s="63"/>
      <c r="H218" s="63"/>
      <c r="I218" s="498"/>
    </row>
    <row r="219" spans="5:9" x14ac:dyDescent="0.25">
      <c r="E219" s="63"/>
      <c r="F219" s="63"/>
      <c r="G219" s="63"/>
      <c r="H219" s="63"/>
      <c r="I219" s="498"/>
    </row>
    <row r="220" spans="5:9" x14ac:dyDescent="0.25">
      <c r="E220" s="63"/>
      <c r="F220" s="63"/>
      <c r="G220" s="63"/>
      <c r="H220" s="63"/>
      <c r="I220" s="498"/>
    </row>
    <row r="221" spans="5:9" x14ac:dyDescent="0.25">
      <c r="E221" s="63"/>
      <c r="F221" s="63"/>
      <c r="G221" s="63"/>
      <c r="H221" s="63"/>
      <c r="I221" s="498"/>
    </row>
    <row r="222" spans="5:9" x14ac:dyDescent="0.25">
      <c r="E222" s="106"/>
      <c r="F222" s="498"/>
      <c r="G222" s="511"/>
      <c r="H222" s="1253"/>
      <c r="I222" s="107"/>
    </row>
    <row r="223" spans="5:9" x14ac:dyDescent="0.25">
      <c r="E223" s="106"/>
      <c r="F223" s="498"/>
      <c r="G223" s="511"/>
      <c r="H223" s="1253"/>
      <c r="I223" s="107"/>
    </row>
    <row r="224" spans="5:9" x14ac:dyDescent="0.25">
      <c r="E224" s="106"/>
      <c r="F224" s="498"/>
      <c r="G224" s="511"/>
      <c r="H224" s="1253"/>
      <c r="I224" s="107"/>
    </row>
    <row r="225" spans="5:9" ht="15.75" customHeight="1" x14ac:dyDescent="0.25">
      <c r="E225" s="106"/>
      <c r="F225" s="498"/>
      <c r="G225" s="511"/>
      <c r="H225" s="1253"/>
      <c r="I225" s="107"/>
    </row>
    <row r="226" spans="5:9" x14ac:dyDescent="0.25">
      <c r="E226" s="106"/>
      <c r="F226" s="498"/>
      <c r="G226" s="511"/>
      <c r="H226" s="1253"/>
      <c r="I226" s="107"/>
    </row>
    <row r="227" spans="5:9" x14ac:dyDescent="0.25">
      <c r="E227" s="106"/>
      <c r="F227" s="498"/>
      <c r="G227" s="511"/>
      <c r="H227" s="1253"/>
      <c r="I227" s="107"/>
    </row>
    <row r="228" spans="5:9" x14ac:dyDescent="0.25">
      <c r="E228" s="106"/>
      <c r="F228" s="498"/>
      <c r="G228" s="511"/>
      <c r="H228" s="107"/>
      <c r="I228" s="107"/>
    </row>
    <row r="229" spans="5:9" x14ac:dyDescent="0.25">
      <c r="E229" s="106"/>
      <c r="F229" s="498"/>
      <c r="G229" s="511"/>
      <c r="H229" s="107"/>
      <c r="I229" s="107"/>
    </row>
    <row r="230" spans="5:9" x14ac:dyDescent="0.25">
      <c r="E230" s="106"/>
      <c r="F230" s="498"/>
      <c r="G230" s="511"/>
      <c r="H230" s="107"/>
      <c r="I230" s="107"/>
    </row>
    <row r="231" spans="5:9" x14ac:dyDescent="0.25">
      <c r="E231" s="106"/>
      <c r="F231" s="498"/>
      <c r="G231" s="511"/>
      <c r="H231" s="107"/>
      <c r="I231" s="107"/>
    </row>
    <row r="232" spans="5:9" x14ac:dyDescent="0.25">
      <c r="E232" s="106"/>
      <c r="F232" s="498"/>
      <c r="G232" s="511"/>
      <c r="H232" s="107"/>
      <c r="I232" s="107"/>
    </row>
    <row r="233" spans="5:9" x14ac:dyDescent="0.25">
      <c r="E233" s="106"/>
      <c r="F233" s="498"/>
      <c r="G233" s="511"/>
      <c r="H233" s="107"/>
      <c r="I233" s="107"/>
    </row>
    <row r="234" spans="5:9" x14ac:dyDescent="0.25">
      <c r="E234" s="106"/>
      <c r="F234" s="498"/>
      <c r="G234" s="511"/>
      <c r="H234" s="107"/>
      <c r="I234" s="107"/>
    </row>
    <row r="235" spans="5:9" x14ac:dyDescent="0.25">
      <c r="E235" s="106"/>
      <c r="F235" s="498"/>
      <c r="G235" s="511"/>
      <c r="H235" s="107"/>
      <c r="I235" s="107"/>
    </row>
    <row r="236" spans="5:9" x14ac:dyDescent="0.25">
      <c r="E236" s="106"/>
      <c r="F236" s="498"/>
      <c r="G236" s="511"/>
      <c r="H236" s="107"/>
      <c r="I236" s="107"/>
    </row>
    <row r="237" spans="5:9" x14ac:dyDescent="0.25">
      <c r="E237" s="106"/>
      <c r="F237" s="498"/>
      <c r="G237" s="511"/>
      <c r="H237" s="107"/>
      <c r="I237" s="107"/>
    </row>
    <row r="238" spans="5:9" ht="15" thickBot="1" x14ac:dyDescent="0.3">
      <c r="E238" s="106"/>
      <c r="F238" s="498"/>
      <c r="G238" s="511"/>
      <c r="H238" s="107"/>
      <c r="I238" s="107"/>
    </row>
    <row r="239" spans="5:9" ht="30" customHeight="1" thickTop="1" x14ac:dyDescent="0.25">
      <c r="E239" s="716" t="s">
        <v>1256</v>
      </c>
      <c r="F239" s="717" t="s">
        <v>1257</v>
      </c>
      <c r="G239" s="511"/>
      <c r="H239" s="1235" t="s">
        <v>611</v>
      </c>
      <c r="I239" s="63"/>
    </row>
    <row r="240" spans="5:9" ht="22.5" x14ac:dyDescent="0.25">
      <c r="E240" s="716" t="s">
        <v>1256</v>
      </c>
      <c r="F240" s="111" t="s">
        <v>1811</v>
      </c>
      <c r="G240" s="511"/>
      <c r="H240" s="1236"/>
      <c r="I240" s="63"/>
    </row>
    <row r="241" spans="5:9" ht="33.75" x14ac:dyDescent="0.25">
      <c r="E241" s="716" t="s">
        <v>1256</v>
      </c>
      <c r="F241" s="111" t="s">
        <v>1812</v>
      </c>
      <c r="G241" s="511"/>
      <c r="H241" s="1236"/>
      <c r="I241" s="63"/>
    </row>
    <row r="242" spans="5:9" ht="22.5" x14ac:dyDescent="0.25">
      <c r="E242" s="716" t="s">
        <v>1256</v>
      </c>
      <c r="F242" s="111" t="s">
        <v>1813</v>
      </c>
      <c r="G242" s="511"/>
      <c r="H242" s="1236"/>
      <c r="I242" s="63"/>
    </row>
    <row r="243" spans="5:9" ht="22.5" x14ac:dyDescent="0.25">
      <c r="E243" s="716" t="s">
        <v>1256</v>
      </c>
      <c r="F243" s="111" t="s">
        <v>1813</v>
      </c>
      <c r="G243" s="511"/>
      <c r="H243" s="1236"/>
      <c r="I243" s="63"/>
    </row>
    <row r="244" spans="5:9" ht="23.25" thickBot="1" x14ac:dyDescent="0.3">
      <c r="E244" s="716" t="s">
        <v>1256</v>
      </c>
      <c r="F244" s="111" t="s">
        <v>1814</v>
      </c>
      <c r="G244" s="511"/>
      <c r="H244" s="1237"/>
      <c r="I244" s="63"/>
    </row>
    <row r="245" spans="5:9" ht="23.25" thickTop="1" x14ac:dyDescent="0.25">
      <c r="E245" s="716" t="s">
        <v>1256</v>
      </c>
      <c r="F245" s="111" t="s">
        <v>1814</v>
      </c>
      <c r="G245" s="511"/>
      <c r="H245" s="107"/>
      <c r="I245" s="63"/>
    </row>
    <row r="246" spans="5:9" ht="22.5" x14ac:dyDescent="0.25">
      <c r="E246" s="729" t="s">
        <v>1728</v>
      </c>
      <c r="F246" s="217" t="s">
        <v>1821</v>
      </c>
      <c r="G246" s="108" t="s">
        <v>1815</v>
      </c>
      <c r="H246" s="217" t="s">
        <v>319</v>
      </c>
      <c r="I246" s="217"/>
    </row>
    <row r="247" spans="5:9" ht="45" x14ac:dyDescent="0.25">
      <c r="E247" s="729" t="s">
        <v>1728</v>
      </c>
      <c r="F247" s="217" t="s">
        <v>3281</v>
      </c>
      <c r="G247" s="108" t="s">
        <v>1815</v>
      </c>
      <c r="H247" s="217" t="s">
        <v>319</v>
      </c>
      <c r="I247" s="217"/>
    </row>
    <row r="248" spans="5:9" ht="33.75" x14ac:dyDescent="0.25">
      <c r="E248" s="729" t="s">
        <v>1728</v>
      </c>
      <c r="F248" s="109" t="s">
        <v>3278</v>
      </c>
      <c r="G248" s="110"/>
      <c r="H248" s="110" t="s">
        <v>334</v>
      </c>
      <c r="I248" s="109" t="s">
        <v>1838</v>
      </c>
    </row>
    <row r="249" spans="5:9" ht="33.75" x14ac:dyDescent="0.25">
      <c r="E249" s="729" t="s">
        <v>1728</v>
      </c>
      <c r="F249" s="217" t="s">
        <v>3279</v>
      </c>
      <c r="G249" s="108" t="s">
        <v>1815</v>
      </c>
      <c r="H249" s="108" t="s">
        <v>336</v>
      </c>
      <c r="I249" s="217"/>
    </row>
    <row r="250" spans="5:9" s="498" customFormat="1" ht="36.6" customHeight="1" x14ac:dyDescent="0.25">
      <c r="E250" s="1245" t="s">
        <v>3629</v>
      </c>
      <c r="F250" s="109" t="s">
        <v>3630</v>
      </c>
      <c r="G250" s="1143" t="s">
        <v>3691</v>
      </c>
      <c r="H250" s="110" t="s">
        <v>3690</v>
      </c>
      <c r="I250" s="109" t="s">
        <v>3631</v>
      </c>
    </row>
    <row r="251" spans="5:9" s="498" customFormat="1" ht="36.6" customHeight="1" x14ac:dyDescent="0.25">
      <c r="E251" s="1246"/>
      <c r="F251" s="1248" t="s">
        <v>3692</v>
      </c>
      <c r="G251" s="1249"/>
      <c r="H251" s="1250"/>
      <c r="I251" s="1144"/>
    </row>
    <row r="252" spans="5:9" s="498" customFormat="1" ht="36.6" customHeight="1" x14ac:dyDescent="0.25">
      <c r="E252" s="1246"/>
      <c r="F252" s="109" t="s">
        <v>3630</v>
      </c>
      <c r="G252" s="1143" t="s">
        <v>3666</v>
      </c>
      <c r="H252" s="108" t="s">
        <v>336</v>
      </c>
      <c r="I252" s="1242" t="s">
        <v>3683</v>
      </c>
    </row>
    <row r="253" spans="5:9" s="498" customFormat="1" ht="36.6" customHeight="1" x14ac:dyDescent="0.25">
      <c r="E253" s="1246"/>
      <c r="F253" s="108" t="s">
        <v>3653</v>
      </c>
      <c r="G253" s="1143" t="s">
        <v>3667</v>
      </c>
      <c r="H253" s="108" t="s">
        <v>336</v>
      </c>
      <c r="I253" s="1242"/>
    </row>
    <row r="254" spans="5:9" s="498" customFormat="1" ht="36.6" customHeight="1" x14ac:dyDescent="0.25">
      <c r="E254" s="1246"/>
      <c r="F254" s="109" t="s">
        <v>3630</v>
      </c>
      <c r="G254" s="1143" t="s">
        <v>3686</v>
      </c>
      <c r="H254" s="108" t="s">
        <v>336</v>
      </c>
      <c r="I254" s="1242" t="s">
        <v>3687</v>
      </c>
    </row>
    <row r="255" spans="5:9" s="498" customFormat="1" ht="36.6" customHeight="1" x14ac:dyDescent="0.25">
      <c r="E255" s="1247"/>
      <c r="F255" s="108" t="s">
        <v>3684</v>
      </c>
      <c r="G255" s="1143" t="s">
        <v>3685</v>
      </c>
      <c r="H255" s="108" t="s">
        <v>336</v>
      </c>
      <c r="I255" s="1242"/>
    </row>
    <row r="256" spans="5:9" s="498" customFormat="1" ht="33.75" x14ac:dyDescent="0.25">
      <c r="E256" s="729" t="s">
        <v>3629</v>
      </c>
      <c r="F256" s="108" t="s">
        <v>3710</v>
      </c>
      <c r="G256" s="108" t="s">
        <v>2609</v>
      </c>
      <c r="H256" s="108"/>
      <c r="I256" s="217"/>
    </row>
    <row r="257" spans="5:9" s="498" customFormat="1" ht="43.5" customHeight="1" x14ac:dyDescent="0.25">
      <c r="E257" s="1245" t="s">
        <v>3629</v>
      </c>
      <c r="F257" s="109" t="s">
        <v>3711</v>
      </c>
      <c r="G257" s="1143" t="s">
        <v>3691</v>
      </c>
      <c r="H257" s="110" t="s">
        <v>3690</v>
      </c>
      <c r="I257" s="109" t="s">
        <v>3631</v>
      </c>
    </row>
    <row r="258" spans="5:9" s="498" customFormat="1" ht="36.6" customHeight="1" x14ac:dyDescent="0.25">
      <c r="E258" s="1246"/>
      <c r="F258" s="1248" t="s">
        <v>3692</v>
      </c>
      <c r="G258" s="1249"/>
      <c r="H258" s="1250"/>
      <c r="I258" s="1144"/>
    </row>
    <row r="259" spans="5:9" s="498" customFormat="1" ht="45.75" customHeight="1" x14ac:dyDescent="0.25">
      <c r="E259" s="1246"/>
      <c r="F259" s="109" t="s">
        <v>3711</v>
      </c>
      <c r="G259" s="1143" t="s">
        <v>3666</v>
      </c>
      <c r="H259" s="108" t="s">
        <v>336</v>
      </c>
      <c r="I259" s="1242" t="s">
        <v>3701</v>
      </c>
    </row>
    <row r="260" spans="5:9" s="498" customFormat="1" ht="36.6" customHeight="1" x14ac:dyDescent="0.25">
      <c r="E260" s="1246"/>
      <c r="F260" s="108" t="s">
        <v>3653</v>
      </c>
      <c r="G260" s="1143" t="s">
        <v>3667</v>
      </c>
      <c r="H260" s="108" t="s">
        <v>336</v>
      </c>
      <c r="I260" s="1242"/>
    </row>
    <row r="261" spans="5:9" s="498" customFormat="1" ht="50.25" customHeight="1" x14ac:dyDescent="0.25">
      <c r="E261" s="1246"/>
      <c r="F261" s="109" t="s">
        <v>3711</v>
      </c>
      <c r="G261" s="1143" t="s">
        <v>3686</v>
      </c>
      <c r="H261" s="108" t="s">
        <v>336</v>
      </c>
      <c r="I261" s="1242" t="s">
        <v>3702</v>
      </c>
    </row>
    <row r="262" spans="5:9" s="498" customFormat="1" ht="36.6" customHeight="1" x14ac:dyDescent="0.25">
      <c r="E262" s="1247"/>
      <c r="F262" s="108" t="s">
        <v>3684</v>
      </c>
      <c r="G262" s="1143" t="s">
        <v>3685</v>
      </c>
      <c r="H262" s="108" t="s">
        <v>336</v>
      </c>
      <c r="I262" s="1242"/>
    </row>
    <row r="263" spans="5:9" s="498" customFormat="1" ht="22.5" x14ac:dyDescent="0.25">
      <c r="E263" s="729" t="s">
        <v>3629</v>
      </c>
      <c r="F263" s="109" t="s">
        <v>3632</v>
      </c>
      <c r="G263" s="108" t="s">
        <v>2609</v>
      </c>
      <c r="H263" s="109" t="s">
        <v>336</v>
      </c>
      <c r="I263" s="109"/>
    </row>
    <row r="264" spans="5:9" s="498" customFormat="1" ht="22.5" x14ac:dyDescent="0.25">
      <c r="E264" s="729" t="s">
        <v>1728</v>
      </c>
      <c r="F264" s="109" t="s">
        <v>1822</v>
      </c>
      <c r="G264" s="108">
        <v>2</v>
      </c>
      <c r="H264" s="109" t="s">
        <v>319</v>
      </c>
      <c r="I264" s="217" t="s">
        <v>1839</v>
      </c>
    </row>
    <row r="265" spans="5:9" s="498" customFormat="1" ht="22.5" x14ac:dyDescent="0.25">
      <c r="E265" s="729" t="s">
        <v>1728</v>
      </c>
      <c r="F265" s="109" t="s">
        <v>1823</v>
      </c>
      <c r="G265" s="109" t="s">
        <v>1815</v>
      </c>
      <c r="H265" s="109" t="s">
        <v>319</v>
      </c>
      <c r="I265" s="647"/>
    </row>
    <row r="266" spans="5:9" s="498" customFormat="1" ht="22.5" x14ac:dyDescent="0.25">
      <c r="E266" s="729" t="s">
        <v>1728</v>
      </c>
      <c r="F266" s="217" t="s">
        <v>1823</v>
      </c>
      <c r="G266" s="108">
        <v>2</v>
      </c>
      <c r="H266" s="108" t="s">
        <v>319</v>
      </c>
      <c r="I266" s="217" t="s">
        <v>1839</v>
      </c>
    </row>
    <row r="267" spans="5:9" ht="22.5" x14ac:dyDescent="0.25">
      <c r="E267" s="716" t="s">
        <v>1256</v>
      </c>
      <c r="F267" s="111" t="s">
        <v>1734</v>
      </c>
      <c r="G267" s="108"/>
      <c r="H267" s="108"/>
      <c r="I267" s="217"/>
    </row>
    <row r="268" spans="5:9" ht="22.5" x14ac:dyDescent="0.25">
      <c r="E268" s="716" t="s">
        <v>1256</v>
      </c>
      <c r="F268" s="111" t="s">
        <v>1734</v>
      </c>
      <c r="G268" s="108"/>
      <c r="H268" s="108"/>
      <c r="I268" s="217"/>
    </row>
    <row r="269" spans="5:9" ht="22.5" x14ac:dyDescent="0.25">
      <c r="E269" s="716" t="s">
        <v>1256</v>
      </c>
      <c r="F269" s="111" t="s">
        <v>1735</v>
      </c>
      <c r="G269" s="108"/>
      <c r="H269" s="108"/>
      <c r="I269" s="217"/>
    </row>
    <row r="270" spans="5:9" ht="22.5" x14ac:dyDescent="0.25">
      <c r="E270" s="716" t="s">
        <v>1256</v>
      </c>
      <c r="F270" s="111" t="s">
        <v>1735</v>
      </c>
      <c r="G270" s="108"/>
      <c r="H270" s="108"/>
      <c r="I270" s="217"/>
    </row>
    <row r="271" spans="5:9" ht="25.5" customHeight="1" x14ac:dyDescent="0.25">
      <c r="E271" s="716" t="s">
        <v>1256</v>
      </c>
      <c r="F271" s="111" t="s">
        <v>1736</v>
      </c>
      <c r="G271" s="108"/>
      <c r="H271" s="108"/>
      <c r="I271" s="217"/>
    </row>
    <row r="272" spans="5:9" ht="22.5" x14ac:dyDescent="0.25">
      <c r="E272" s="716" t="s">
        <v>1256</v>
      </c>
      <c r="F272" s="111" t="s">
        <v>1736</v>
      </c>
      <c r="G272" s="108"/>
      <c r="H272" s="108"/>
      <c r="I272" s="217"/>
    </row>
    <row r="273" spans="5:9" ht="22.5" x14ac:dyDescent="0.25">
      <c r="E273" s="716" t="s">
        <v>1256</v>
      </c>
      <c r="F273" s="111" t="s">
        <v>1736</v>
      </c>
      <c r="G273" s="108"/>
      <c r="H273" s="108"/>
      <c r="I273" s="217"/>
    </row>
    <row r="274" spans="5:9" ht="22.5" x14ac:dyDescent="0.25">
      <c r="E274" s="716" t="s">
        <v>1256</v>
      </c>
      <c r="F274" s="111" t="s">
        <v>1824</v>
      </c>
      <c r="G274" s="108"/>
      <c r="H274" s="108"/>
      <c r="I274" s="217"/>
    </row>
    <row r="275" spans="5:9" ht="22.5" x14ac:dyDescent="0.25">
      <c r="E275" s="716" t="s">
        <v>1256</v>
      </c>
      <c r="F275" s="111" t="s">
        <v>1824</v>
      </c>
      <c r="G275" s="108"/>
      <c r="H275" s="108"/>
      <c r="I275" s="217"/>
    </row>
    <row r="276" spans="5:9" ht="22.5" x14ac:dyDescent="0.25">
      <c r="E276" s="716" t="s">
        <v>1256</v>
      </c>
      <c r="F276" s="717" t="s">
        <v>1738</v>
      </c>
      <c r="G276" s="108"/>
      <c r="H276" s="108"/>
      <c r="I276" s="217"/>
    </row>
    <row r="277" spans="5:9" ht="33.75" x14ac:dyDescent="0.25">
      <c r="E277" s="716" t="s">
        <v>1256</v>
      </c>
      <c r="F277" s="717" t="s">
        <v>1825</v>
      </c>
      <c r="G277" s="108"/>
      <c r="H277" s="108"/>
      <c r="I277" s="217"/>
    </row>
    <row r="278" spans="5:9" ht="22.5" x14ac:dyDescent="0.25">
      <c r="E278" s="716" t="s">
        <v>1256</v>
      </c>
      <c r="F278" s="717" t="s">
        <v>1740</v>
      </c>
      <c r="G278" s="108"/>
      <c r="H278" s="108"/>
      <c r="I278" s="217"/>
    </row>
    <row r="279" spans="5:9" ht="22.5" x14ac:dyDescent="0.25">
      <c r="E279" s="221" t="s">
        <v>1728</v>
      </c>
      <c r="F279" s="482" t="s">
        <v>1826</v>
      </c>
      <c r="G279" s="483" t="s">
        <v>1815</v>
      </c>
      <c r="H279" s="482" t="s">
        <v>311</v>
      </c>
      <c r="I279" s="482"/>
    </row>
    <row r="280" spans="5:9" ht="22.5" x14ac:dyDescent="0.25">
      <c r="E280" s="221" t="s">
        <v>1837</v>
      </c>
      <c r="F280" s="217" t="s">
        <v>1827</v>
      </c>
      <c r="G280" s="483" t="s">
        <v>1815</v>
      </c>
      <c r="H280" s="217" t="s">
        <v>321</v>
      </c>
      <c r="I280" s="482"/>
    </row>
    <row r="281" spans="5:9" ht="22.5" x14ac:dyDescent="0.25">
      <c r="E281" s="716" t="s">
        <v>1256</v>
      </c>
      <c r="F281" s="717" t="s">
        <v>1741</v>
      </c>
      <c r="G281" s="108"/>
      <c r="H281" s="114"/>
      <c r="I281" s="114"/>
    </row>
    <row r="282" spans="5:9" ht="33.75" x14ac:dyDescent="0.25">
      <c r="E282" s="729" t="s">
        <v>1728</v>
      </c>
      <c r="F282" s="217" t="s">
        <v>1828</v>
      </c>
      <c r="G282" s="108"/>
      <c r="H282" s="108" t="s">
        <v>205</v>
      </c>
      <c r="I282" s="217" t="s">
        <v>1840</v>
      </c>
    </row>
    <row r="283" spans="5:9" s="493" customFormat="1" ht="33.75" x14ac:dyDescent="0.25">
      <c r="E283" s="729" t="s">
        <v>1728</v>
      </c>
      <c r="F283" s="482" t="s">
        <v>1829</v>
      </c>
      <c r="G283" s="483" t="s">
        <v>688</v>
      </c>
      <c r="H283" s="483" t="s">
        <v>205</v>
      </c>
      <c r="I283" s="482" t="s">
        <v>1839</v>
      </c>
    </row>
    <row r="284" spans="5:9" s="493" customFormat="1" ht="23.25" customHeight="1" x14ac:dyDescent="0.25">
      <c r="E284" s="729" t="s">
        <v>3115</v>
      </c>
      <c r="F284" s="949" t="s">
        <v>3113</v>
      </c>
      <c r="G284" s="986" t="s">
        <v>26</v>
      </c>
      <c r="H284" s="986" t="s">
        <v>3114</v>
      </c>
      <c r="I284" s="1082" t="s">
        <v>3499</v>
      </c>
    </row>
    <row r="285" spans="5:9" s="493" customFormat="1" ht="22.5" x14ac:dyDescent="0.25">
      <c r="E285" s="729" t="s">
        <v>1728</v>
      </c>
      <c r="F285" s="482" t="s">
        <v>1830</v>
      </c>
      <c r="G285" s="483">
        <v>4</v>
      </c>
      <c r="H285" s="483" t="s">
        <v>331</v>
      </c>
      <c r="I285" s="482" t="s">
        <v>1839</v>
      </c>
    </row>
    <row r="286" spans="5:9" s="493" customFormat="1" ht="22.5" x14ac:dyDescent="0.25">
      <c r="E286" s="729" t="s">
        <v>1728</v>
      </c>
      <c r="F286" s="482" t="s">
        <v>1748</v>
      </c>
      <c r="G286" s="483" t="s">
        <v>1815</v>
      </c>
      <c r="H286" s="483" t="s">
        <v>339</v>
      </c>
      <c r="I286" s="482"/>
    </row>
    <row r="287" spans="5:9" s="493" customFormat="1" ht="22.5" x14ac:dyDescent="0.25">
      <c r="E287" s="729" t="s">
        <v>1728</v>
      </c>
      <c r="F287" s="482" t="s">
        <v>1748</v>
      </c>
      <c r="G287" s="483" t="s">
        <v>414</v>
      </c>
      <c r="H287" s="483" t="s">
        <v>339</v>
      </c>
      <c r="I287" s="482" t="s">
        <v>1839</v>
      </c>
    </row>
    <row r="288" spans="5:9" s="493" customFormat="1" ht="22.5" x14ac:dyDescent="0.25">
      <c r="E288" s="729" t="s">
        <v>1728</v>
      </c>
      <c r="F288" s="482" t="s">
        <v>1749</v>
      </c>
      <c r="G288" s="483" t="s">
        <v>1815</v>
      </c>
      <c r="H288" s="482" t="s">
        <v>3718</v>
      </c>
      <c r="I288" s="482" t="s">
        <v>1841</v>
      </c>
    </row>
    <row r="289" spans="4:9" s="493" customFormat="1" ht="22.5" x14ac:dyDescent="0.25">
      <c r="E289" s="729" t="s">
        <v>1728</v>
      </c>
      <c r="F289" s="217" t="s">
        <v>1749</v>
      </c>
      <c r="G289" s="108" t="s">
        <v>157</v>
      </c>
      <c r="H289" s="482" t="s">
        <v>3718</v>
      </c>
      <c r="I289" s="217" t="s">
        <v>1839</v>
      </c>
    </row>
    <row r="290" spans="4:9" s="493" customFormat="1" ht="22.5" x14ac:dyDescent="0.25">
      <c r="E290" s="729" t="s">
        <v>1728</v>
      </c>
      <c r="F290" s="217" t="s">
        <v>1831</v>
      </c>
      <c r="G290" s="108" t="s">
        <v>1815</v>
      </c>
      <c r="H290" s="483" t="s">
        <v>3719</v>
      </c>
      <c r="I290" s="749"/>
    </row>
    <row r="291" spans="4:9" s="493" customFormat="1" ht="22.5" x14ac:dyDescent="0.25">
      <c r="E291" s="729" t="s">
        <v>1728</v>
      </c>
      <c r="F291" s="217" t="s">
        <v>1832</v>
      </c>
      <c r="G291" s="108" t="s">
        <v>1815</v>
      </c>
      <c r="H291" s="217" t="s">
        <v>323</v>
      </c>
      <c r="I291" s="217"/>
    </row>
    <row r="292" spans="4:9" s="493" customFormat="1" ht="22.5" x14ac:dyDescent="0.25">
      <c r="E292" s="729" t="s">
        <v>1728</v>
      </c>
      <c r="F292" s="217" t="s">
        <v>1833</v>
      </c>
      <c r="G292" s="108"/>
      <c r="H292" s="108" t="s">
        <v>319</v>
      </c>
      <c r="I292" s="217" t="s">
        <v>1842</v>
      </c>
    </row>
    <row r="293" spans="4:9" s="493" customFormat="1" ht="24.75" customHeight="1" x14ac:dyDescent="0.25">
      <c r="E293" s="729" t="s">
        <v>1728</v>
      </c>
      <c r="F293" s="217" t="s">
        <v>1833</v>
      </c>
      <c r="G293" s="108">
        <v>2</v>
      </c>
      <c r="H293" s="108" t="s">
        <v>319</v>
      </c>
      <c r="I293" s="217" t="s">
        <v>1839</v>
      </c>
    </row>
    <row r="294" spans="4:9" s="493" customFormat="1" ht="22.5" x14ac:dyDescent="0.25">
      <c r="E294" s="729" t="s">
        <v>1728</v>
      </c>
      <c r="F294" s="217" t="s">
        <v>1834</v>
      </c>
      <c r="G294" s="108" t="s">
        <v>1815</v>
      </c>
      <c r="H294" s="108" t="s">
        <v>319</v>
      </c>
      <c r="I294" s="121"/>
    </row>
    <row r="295" spans="4:9" s="493" customFormat="1" ht="22.5" x14ac:dyDescent="0.25">
      <c r="E295" s="729" t="s">
        <v>1728</v>
      </c>
      <c r="F295" s="217" t="s">
        <v>1835</v>
      </c>
      <c r="G295" s="108" t="s">
        <v>1815</v>
      </c>
      <c r="H295" s="108" t="s">
        <v>319</v>
      </c>
      <c r="I295" s="121"/>
    </row>
    <row r="296" spans="4:9" s="493" customFormat="1" ht="22.5" x14ac:dyDescent="0.25">
      <c r="E296" s="729" t="s">
        <v>1728</v>
      </c>
      <c r="F296" s="217" t="s">
        <v>1836</v>
      </c>
      <c r="G296" s="108" t="s">
        <v>1815</v>
      </c>
      <c r="H296" s="108" t="s">
        <v>5</v>
      </c>
      <c r="I296" s="121"/>
    </row>
    <row r="297" spans="4:9" s="493" customFormat="1" ht="22.5" x14ac:dyDescent="0.25">
      <c r="E297" s="729" t="s">
        <v>3629</v>
      </c>
      <c r="F297" s="217" t="s">
        <v>3640</v>
      </c>
      <c r="G297" s="108" t="s">
        <v>3650</v>
      </c>
      <c r="H297" s="108" t="s">
        <v>5</v>
      </c>
      <c r="I297" s="121" t="s">
        <v>3651</v>
      </c>
    </row>
    <row r="298" spans="4:9" s="493" customFormat="1" ht="24" customHeight="1" x14ac:dyDescent="0.25">
      <c r="E298" s="108" t="s">
        <v>1837</v>
      </c>
      <c r="F298" s="108" t="s">
        <v>1869</v>
      </c>
      <c r="G298" s="115"/>
      <c r="H298" s="108" t="s">
        <v>319</v>
      </c>
      <c r="I298" s="108" t="s">
        <v>3263</v>
      </c>
    </row>
    <row r="299" spans="4:9" ht="22.5" x14ac:dyDescent="0.25">
      <c r="E299" s="729" t="s">
        <v>1837</v>
      </c>
      <c r="F299" s="108" t="s">
        <v>1869</v>
      </c>
      <c r="G299" s="108">
        <v>3</v>
      </c>
      <c r="H299" s="108" t="s">
        <v>319</v>
      </c>
      <c r="I299" s="217" t="s">
        <v>1839</v>
      </c>
    </row>
    <row r="300" spans="4:9" s="493" customFormat="1" ht="22.5" x14ac:dyDescent="0.25">
      <c r="D300" s="485"/>
      <c r="E300" s="217" t="s">
        <v>2159</v>
      </c>
      <c r="F300" s="108" t="s">
        <v>1869</v>
      </c>
      <c r="G300" s="108" t="s">
        <v>1815</v>
      </c>
      <c r="H300" s="108" t="s">
        <v>319</v>
      </c>
      <c r="I300" s="115"/>
    </row>
    <row r="301" spans="4:9" s="493" customFormat="1" ht="22.5" x14ac:dyDescent="0.25">
      <c r="E301" s="729" t="s">
        <v>1948</v>
      </c>
      <c r="F301" s="108" t="s">
        <v>1869</v>
      </c>
      <c r="G301" s="115"/>
      <c r="H301" s="108" t="s">
        <v>319</v>
      </c>
      <c r="I301" s="217" t="s">
        <v>3264</v>
      </c>
    </row>
    <row r="302" spans="4:9" ht="22.5" x14ac:dyDescent="0.25">
      <c r="E302" s="729" t="s">
        <v>1948</v>
      </c>
      <c r="F302" s="108" t="s">
        <v>1869</v>
      </c>
      <c r="G302" s="108">
        <v>3</v>
      </c>
      <c r="H302" s="108" t="s">
        <v>319</v>
      </c>
      <c r="I302" s="217" t="s">
        <v>1839</v>
      </c>
    </row>
    <row r="303" spans="4:9" s="493" customFormat="1" ht="22.5" x14ac:dyDescent="0.25">
      <c r="E303" s="729" t="s">
        <v>1949</v>
      </c>
      <c r="F303" s="108" t="s">
        <v>1869</v>
      </c>
      <c r="G303" s="115"/>
      <c r="H303" s="108" t="s">
        <v>319</v>
      </c>
      <c r="I303" s="217" t="s">
        <v>3263</v>
      </c>
    </row>
    <row r="304" spans="4:9" ht="22.5" x14ac:dyDescent="0.25">
      <c r="E304" s="729" t="s">
        <v>1949</v>
      </c>
      <c r="F304" s="108" t="s">
        <v>1869</v>
      </c>
      <c r="G304" s="108">
        <v>3</v>
      </c>
      <c r="H304" s="108" t="s">
        <v>319</v>
      </c>
      <c r="I304" s="217" t="s">
        <v>1839</v>
      </c>
    </row>
    <row r="305" spans="3:9" s="493" customFormat="1" ht="22.5" x14ac:dyDescent="0.25">
      <c r="E305" s="729" t="s">
        <v>1950</v>
      </c>
      <c r="F305" s="217" t="s">
        <v>1870</v>
      </c>
      <c r="G305" s="108" t="s">
        <v>1815</v>
      </c>
      <c r="H305" s="217" t="s">
        <v>319</v>
      </c>
      <c r="I305" s="217"/>
    </row>
    <row r="306" spans="3:9" s="493" customFormat="1" ht="22.5" x14ac:dyDescent="0.25">
      <c r="C306" s="513"/>
      <c r="E306" s="217" t="s">
        <v>1951</v>
      </c>
      <c r="F306" s="217" t="s">
        <v>1871</v>
      </c>
      <c r="G306" s="108" t="s">
        <v>1815</v>
      </c>
      <c r="H306" s="121" t="s">
        <v>2151</v>
      </c>
      <c r="I306" s="121"/>
    </row>
    <row r="307" spans="3:9" s="493" customFormat="1" ht="22.5" x14ac:dyDescent="0.25">
      <c r="C307" s="513"/>
      <c r="D307" s="513"/>
      <c r="E307" s="217" t="s">
        <v>2158</v>
      </c>
      <c r="F307" s="217" t="s">
        <v>1871</v>
      </c>
      <c r="G307" s="108" t="s">
        <v>1815</v>
      </c>
      <c r="H307" s="121" t="s">
        <v>2151</v>
      </c>
      <c r="I307" s="121"/>
    </row>
    <row r="308" spans="3:9" s="493" customFormat="1" ht="22.5" x14ac:dyDescent="0.25">
      <c r="C308" s="513"/>
      <c r="D308" s="513"/>
      <c r="E308" s="217" t="s">
        <v>1948</v>
      </c>
      <c r="F308" s="217" t="s">
        <v>1871</v>
      </c>
      <c r="G308" s="217" t="s">
        <v>1816</v>
      </c>
      <c r="H308" s="121" t="s">
        <v>2151</v>
      </c>
      <c r="I308" s="217" t="s">
        <v>2156</v>
      </c>
    </row>
    <row r="309" spans="3:9" s="493" customFormat="1" ht="33.75" x14ac:dyDescent="0.25">
      <c r="C309" s="513"/>
      <c r="D309" s="513"/>
      <c r="E309" s="217" t="s">
        <v>1952</v>
      </c>
      <c r="F309" s="217" t="s">
        <v>1871</v>
      </c>
      <c r="G309" s="748" t="s">
        <v>2152</v>
      </c>
      <c r="H309" s="121" t="s">
        <v>2151</v>
      </c>
      <c r="I309" s="747"/>
    </row>
    <row r="310" spans="3:9" s="493" customFormat="1" ht="45" x14ac:dyDescent="0.25">
      <c r="C310" s="513"/>
      <c r="D310" s="513"/>
      <c r="E310" s="729" t="s">
        <v>1950</v>
      </c>
      <c r="F310" s="217" t="s">
        <v>1872</v>
      </c>
      <c r="G310" s="108" t="s">
        <v>1815</v>
      </c>
      <c r="H310" s="217" t="s">
        <v>324</v>
      </c>
      <c r="I310" s="217"/>
    </row>
    <row r="311" spans="3:9" s="493" customFormat="1" ht="22.5" x14ac:dyDescent="0.25">
      <c r="C311" s="513"/>
      <c r="D311" s="513"/>
      <c r="E311" s="217" t="s">
        <v>2157</v>
      </c>
      <c r="F311" s="217" t="s">
        <v>1873</v>
      </c>
      <c r="G311" s="217" t="s">
        <v>1816</v>
      </c>
      <c r="H311" s="121" t="s">
        <v>311</v>
      </c>
      <c r="I311" s="217" t="s">
        <v>2150</v>
      </c>
    </row>
    <row r="312" spans="3:9" s="493" customFormat="1" ht="22.5" x14ac:dyDescent="0.25">
      <c r="C312" s="513"/>
      <c r="D312" s="513"/>
      <c r="E312" s="217" t="s">
        <v>1948</v>
      </c>
      <c r="F312" s="217" t="s">
        <v>1873</v>
      </c>
      <c r="G312" s="217" t="s">
        <v>1816</v>
      </c>
      <c r="H312" s="121" t="s">
        <v>311</v>
      </c>
      <c r="I312" s="217" t="s">
        <v>1843</v>
      </c>
    </row>
    <row r="313" spans="3:9" s="493" customFormat="1" ht="33.75" x14ac:dyDescent="0.25">
      <c r="C313" s="513"/>
      <c r="D313" s="513"/>
      <c r="E313" s="217" t="s">
        <v>1952</v>
      </c>
      <c r="F313" s="217" t="s">
        <v>1873</v>
      </c>
      <c r="G313" s="748" t="s">
        <v>2152</v>
      </c>
      <c r="H313" s="121" t="s">
        <v>311</v>
      </c>
      <c r="I313" s="747"/>
    </row>
    <row r="314" spans="3:9" s="493" customFormat="1" ht="22.5" x14ac:dyDescent="0.25">
      <c r="C314" s="513"/>
      <c r="D314" s="513"/>
      <c r="E314" s="217" t="s">
        <v>1803</v>
      </c>
      <c r="F314" s="217" t="s">
        <v>1874</v>
      </c>
      <c r="G314" s="121"/>
      <c r="H314" s="121" t="s">
        <v>340</v>
      </c>
      <c r="I314" s="217"/>
    </row>
    <row r="315" spans="3:9" s="493" customFormat="1" ht="22.5" x14ac:dyDescent="0.25">
      <c r="C315" s="513"/>
      <c r="D315" s="513"/>
      <c r="E315" s="217" t="s">
        <v>1803</v>
      </c>
      <c r="F315" s="217" t="s">
        <v>1874</v>
      </c>
      <c r="G315" s="115">
        <v>3279031</v>
      </c>
      <c r="H315" s="121" t="s">
        <v>340</v>
      </c>
      <c r="I315" s="217" t="s">
        <v>1726</v>
      </c>
    </row>
    <row r="316" spans="3:9" s="493" customFormat="1" ht="22.5" x14ac:dyDescent="0.25">
      <c r="C316" s="513"/>
      <c r="D316" s="513"/>
      <c r="E316" s="217" t="s">
        <v>2160</v>
      </c>
      <c r="F316" s="217" t="s">
        <v>1874</v>
      </c>
      <c r="G316" s="217" t="s">
        <v>1817</v>
      </c>
      <c r="H316" s="121" t="s">
        <v>340</v>
      </c>
      <c r="I316" s="217" t="s">
        <v>2155</v>
      </c>
    </row>
    <row r="317" spans="3:9" s="493" customFormat="1" ht="22.5" x14ac:dyDescent="0.25">
      <c r="C317" s="513"/>
      <c r="D317" s="513"/>
      <c r="E317" s="217" t="s">
        <v>1948</v>
      </c>
      <c r="F317" s="217" t="s">
        <v>1874</v>
      </c>
      <c r="G317" s="217" t="s">
        <v>1817</v>
      </c>
      <c r="H317" s="121" t="s">
        <v>340</v>
      </c>
      <c r="I317" s="217" t="s">
        <v>1844</v>
      </c>
    </row>
    <row r="318" spans="3:9" s="493" customFormat="1" ht="33.75" x14ac:dyDescent="0.25">
      <c r="C318" s="513"/>
      <c r="D318" s="513"/>
      <c r="E318" s="217" t="s">
        <v>1952</v>
      </c>
      <c r="F318" s="217" t="s">
        <v>1874</v>
      </c>
      <c r="G318" s="748" t="s">
        <v>2152</v>
      </c>
      <c r="H318" s="121" t="s">
        <v>340</v>
      </c>
      <c r="I318" s="750"/>
    </row>
    <row r="319" spans="3:9" s="493" customFormat="1" ht="22.5" x14ac:dyDescent="0.25">
      <c r="C319" s="513"/>
      <c r="D319" s="513"/>
      <c r="E319" s="217" t="s">
        <v>1803</v>
      </c>
      <c r="F319" s="217" t="s">
        <v>1875</v>
      </c>
      <c r="G319" s="514"/>
      <c r="H319" s="121" t="s">
        <v>352</v>
      </c>
      <c r="I319" s="217" t="s">
        <v>1845</v>
      </c>
    </row>
    <row r="320" spans="3:9" ht="22.5" x14ac:dyDescent="0.25">
      <c r="E320" s="729" t="s">
        <v>1803</v>
      </c>
      <c r="F320" s="217" t="s">
        <v>1875</v>
      </c>
      <c r="G320" s="108" t="s">
        <v>45</v>
      </c>
      <c r="H320" s="108" t="s">
        <v>352</v>
      </c>
      <c r="I320" s="217" t="s">
        <v>1839</v>
      </c>
    </row>
    <row r="321" spans="3:9" s="493" customFormat="1" ht="22.5" x14ac:dyDescent="0.25">
      <c r="C321" s="513"/>
      <c r="D321" s="513"/>
      <c r="E321" s="217" t="s">
        <v>2160</v>
      </c>
      <c r="F321" s="217" t="s">
        <v>1875</v>
      </c>
      <c r="G321" s="217" t="s">
        <v>1817</v>
      </c>
      <c r="H321" s="121"/>
      <c r="I321" s="217" t="s">
        <v>2155</v>
      </c>
    </row>
    <row r="322" spans="3:9" s="493" customFormat="1" ht="22.5" x14ac:dyDescent="0.25">
      <c r="C322" s="513"/>
      <c r="D322" s="513"/>
      <c r="E322" s="217" t="s">
        <v>1948</v>
      </c>
      <c r="F322" s="217" t="s">
        <v>1875</v>
      </c>
      <c r="G322" s="217" t="s">
        <v>1817</v>
      </c>
      <c r="H322" s="121"/>
      <c r="I322" s="217" t="s">
        <v>1846</v>
      </c>
    </row>
    <row r="323" spans="3:9" s="493" customFormat="1" ht="22.5" x14ac:dyDescent="0.25">
      <c r="C323" s="513"/>
      <c r="D323" s="513"/>
      <c r="E323" s="217" t="s">
        <v>1949</v>
      </c>
      <c r="F323" s="217" t="s">
        <v>1875</v>
      </c>
      <c r="G323" s="748" t="s">
        <v>2152</v>
      </c>
      <c r="H323" s="121"/>
      <c r="I323" s="747"/>
    </row>
    <row r="324" spans="3:9" s="493" customFormat="1" ht="22.5" x14ac:dyDescent="0.25">
      <c r="C324" s="513"/>
      <c r="D324" s="513"/>
      <c r="E324" s="217" t="s">
        <v>1803</v>
      </c>
      <c r="F324" s="217" t="s">
        <v>1876</v>
      </c>
      <c r="G324" s="217" t="s">
        <v>1815</v>
      </c>
      <c r="H324" s="121"/>
      <c r="I324" s="121"/>
    </row>
    <row r="325" spans="3:9" s="493" customFormat="1" ht="22.5" x14ac:dyDescent="0.25">
      <c r="C325" s="513"/>
      <c r="D325" s="513"/>
      <c r="E325" s="217" t="s">
        <v>2160</v>
      </c>
      <c r="F325" s="217" t="s">
        <v>1876</v>
      </c>
      <c r="G325" s="217" t="s">
        <v>1816</v>
      </c>
      <c r="H325" s="121" t="s">
        <v>5</v>
      </c>
      <c r="I325" s="217" t="s">
        <v>2154</v>
      </c>
    </row>
    <row r="326" spans="3:9" s="493" customFormat="1" ht="22.5" x14ac:dyDescent="0.25">
      <c r="C326" s="513"/>
      <c r="D326" s="513"/>
      <c r="E326" s="217" t="s">
        <v>1948</v>
      </c>
      <c r="F326" s="217" t="s">
        <v>1876</v>
      </c>
      <c r="G326" s="217" t="s">
        <v>1816</v>
      </c>
      <c r="H326" s="121" t="s">
        <v>5</v>
      </c>
      <c r="I326" s="217" t="s">
        <v>1847</v>
      </c>
    </row>
    <row r="327" spans="3:9" s="493" customFormat="1" ht="22.5" x14ac:dyDescent="0.25">
      <c r="C327" s="513"/>
      <c r="D327" s="513"/>
      <c r="E327" s="217" t="s">
        <v>1949</v>
      </c>
      <c r="F327" s="217" t="s">
        <v>1876</v>
      </c>
      <c r="G327" s="748" t="s">
        <v>2152</v>
      </c>
      <c r="H327" s="121"/>
      <c r="I327" s="747"/>
    </row>
    <row r="328" spans="3:9" s="493" customFormat="1" ht="22.5" x14ac:dyDescent="0.25">
      <c r="C328" s="513"/>
      <c r="D328" s="513"/>
      <c r="E328" s="217" t="s">
        <v>1803</v>
      </c>
      <c r="F328" s="217" t="s">
        <v>1877</v>
      </c>
      <c r="G328" s="217" t="s">
        <v>1815</v>
      </c>
      <c r="H328" s="121"/>
      <c r="I328" s="121"/>
    </row>
    <row r="329" spans="3:9" s="493" customFormat="1" ht="22.5" x14ac:dyDescent="0.25">
      <c r="C329" s="513"/>
      <c r="D329" s="513"/>
      <c r="E329" s="217" t="s">
        <v>2160</v>
      </c>
      <c r="F329" s="217" t="s">
        <v>1877</v>
      </c>
      <c r="G329" s="217" t="s">
        <v>1816</v>
      </c>
      <c r="H329" s="121" t="s">
        <v>5</v>
      </c>
      <c r="I329" s="217" t="s">
        <v>2153</v>
      </c>
    </row>
    <row r="330" spans="3:9" s="493" customFormat="1" ht="22.5" x14ac:dyDescent="0.25">
      <c r="C330" s="513"/>
      <c r="D330" s="513"/>
      <c r="E330" s="217" t="s">
        <v>1948</v>
      </c>
      <c r="F330" s="217" t="s">
        <v>1877</v>
      </c>
      <c r="G330" s="217" t="s">
        <v>1816</v>
      </c>
      <c r="H330" s="121" t="s">
        <v>5</v>
      </c>
      <c r="I330" s="217" t="s">
        <v>1848</v>
      </c>
    </row>
    <row r="331" spans="3:9" s="493" customFormat="1" ht="22.5" x14ac:dyDescent="0.25">
      <c r="C331" s="513"/>
      <c r="D331" s="513"/>
      <c r="E331" s="217" t="s">
        <v>1949</v>
      </c>
      <c r="F331" s="217" t="s">
        <v>1877</v>
      </c>
      <c r="G331" s="748" t="s">
        <v>2152</v>
      </c>
      <c r="H331" s="121"/>
      <c r="I331" s="747"/>
    </row>
    <row r="332" spans="3:9" s="493" customFormat="1" ht="22.5" x14ac:dyDescent="0.25">
      <c r="E332" s="217" t="s">
        <v>1803</v>
      </c>
      <c r="F332" s="217" t="s">
        <v>1878</v>
      </c>
      <c r="G332" s="121"/>
      <c r="H332" s="121" t="s">
        <v>319</v>
      </c>
      <c r="I332" s="217" t="s">
        <v>1849</v>
      </c>
    </row>
    <row r="333" spans="3:9" ht="22.5" x14ac:dyDescent="0.25">
      <c r="E333" s="729" t="s">
        <v>1803</v>
      </c>
      <c r="F333" s="217" t="s">
        <v>1878</v>
      </c>
      <c r="G333" s="108">
        <v>5</v>
      </c>
      <c r="H333" s="108" t="s">
        <v>319</v>
      </c>
      <c r="I333" s="217" t="s">
        <v>1839</v>
      </c>
    </row>
    <row r="334" spans="3:9" s="493" customFormat="1" ht="22.5" x14ac:dyDescent="0.25">
      <c r="E334" s="217" t="s">
        <v>2160</v>
      </c>
      <c r="F334" s="217" t="s">
        <v>1878</v>
      </c>
      <c r="G334" s="217" t="s">
        <v>1816</v>
      </c>
      <c r="H334" s="121" t="s">
        <v>319</v>
      </c>
      <c r="I334" s="217" t="s">
        <v>2162</v>
      </c>
    </row>
    <row r="335" spans="3:9" s="493" customFormat="1" ht="22.5" x14ac:dyDescent="0.25">
      <c r="E335" s="217" t="s">
        <v>1948</v>
      </c>
      <c r="F335" s="751" t="s">
        <v>1879</v>
      </c>
      <c r="G335" s="217" t="s">
        <v>1816</v>
      </c>
      <c r="H335" s="121" t="s">
        <v>319</v>
      </c>
      <c r="I335" s="217" t="s">
        <v>1850</v>
      </c>
    </row>
    <row r="336" spans="3:9" s="493" customFormat="1" ht="22.5" x14ac:dyDescent="0.25">
      <c r="E336" s="217" t="s">
        <v>1949</v>
      </c>
      <c r="F336" s="217" t="s">
        <v>1878</v>
      </c>
      <c r="G336" s="748" t="s">
        <v>2152</v>
      </c>
      <c r="H336" s="121" t="s">
        <v>319</v>
      </c>
      <c r="I336" s="747"/>
    </row>
    <row r="337" spans="5:9" s="493" customFormat="1" ht="22.5" x14ac:dyDescent="0.25">
      <c r="E337" s="217" t="s">
        <v>1803</v>
      </c>
      <c r="F337" s="217" t="s">
        <v>1880</v>
      </c>
      <c r="G337" s="217" t="s">
        <v>1815</v>
      </c>
      <c r="H337" s="121" t="s">
        <v>1</v>
      </c>
      <c r="I337" s="514"/>
    </row>
    <row r="338" spans="5:9" s="493" customFormat="1" ht="22.5" x14ac:dyDescent="0.25">
      <c r="E338" s="217" t="s">
        <v>2160</v>
      </c>
      <c r="F338" s="217" t="s">
        <v>1880</v>
      </c>
      <c r="G338" s="217" t="s">
        <v>1818</v>
      </c>
      <c r="H338" s="121" t="s">
        <v>1</v>
      </c>
      <c r="I338" s="217" t="s">
        <v>2164</v>
      </c>
    </row>
    <row r="339" spans="5:9" s="493" customFormat="1" ht="22.5" x14ac:dyDescent="0.25">
      <c r="E339" s="217" t="s">
        <v>1948</v>
      </c>
      <c r="F339" s="217" t="s">
        <v>1880</v>
      </c>
      <c r="G339" s="217" t="s">
        <v>1818</v>
      </c>
      <c r="H339" s="121" t="s">
        <v>1</v>
      </c>
      <c r="I339" s="217" t="s">
        <v>1851</v>
      </c>
    </row>
    <row r="340" spans="5:9" s="493" customFormat="1" ht="22.5" x14ac:dyDescent="0.25">
      <c r="E340" s="217" t="s">
        <v>1949</v>
      </c>
      <c r="F340" s="217" t="s">
        <v>1880</v>
      </c>
      <c r="G340" s="748" t="s">
        <v>2152</v>
      </c>
      <c r="H340" s="121" t="s">
        <v>1</v>
      </c>
      <c r="I340" s="747"/>
    </row>
    <row r="341" spans="5:9" s="493" customFormat="1" ht="22.5" x14ac:dyDescent="0.25">
      <c r="E341" s="217" t="s">
        <v>1803</v>
      </c>
      <c r="F341" s="217" t="s">
        <v>1881</v>
      </c>
      <c r="G341" s="121"/>
      <c r="H341" s="121" t="s">
        <v>319</v>
      </c>
      <c r="I341" s="217" t="s">
        <v>1852</v>
      </c>
    </row>
    <row r="342" spans="5:9" ht="22.5" x14ac:dyDescent="0.25">
      <c r="E342" s="729" t="s">
        <v>1953</v>
      </c>
      <c r="F342" s="217" t="s">
        <v>1881</v>
      </c>
      <c r="G342" s="108">
        <v>3</v>
      </c>
      <c r="H342" s="108" t="s">
        <v>319</v>
      </c>
      <c r="I342" s="217" t="s">
        <v>1839</v>
      </c>
    </row>
    <row r="343" spans="5:9" s="493" customFormat="1" ht="22.5" x14ac:dyDescent="0.25">
      <c r="E343" s="217" t="s">
        <v>2160</v>
      </c>
      <c r="F343" s="217" t="s">
        <v>1881</v>
      </c>
      <c r="G343" s="217" t="s">
        <v>1818</v>
      </c>
      <c r="H343" s="514"/>
      <c r="I343" s="217" t="s">
        <v>2162</v>
      </c>
    </row>
    <row r="344" spans="5:9" s="493" customFormat="1" ht="22.5" x14ac:dyDescent="0.25">
      <c r="E344" s="217" t="s">
        <v>1948</v>
      </c>
      <c r="F344" s="217" t="s">
        <v>1881</v>
      </c>
      <c r="G344" s="217" t="s">
        <v>1818</v>
      </c>
      <c r="H344" s="121" t="s">
        <v>319</v>
      </c>
      <c r="I344" s="217" t="s">
        <v>1853</v>
      </c>
    </row>
    <row r="345" spans="5:9" s="493" customFormat="1" ht="22.5" x14ac:dyDescent="0.25">
      <c r="E345" s="217" t="s">
        <v>1949</v>
      </c>
      <c r="F345" s="217" t="s">
        <v>1881</v>
      </c>
      <c r="G345" s="748" t="s">
        <v>2152</v>
      </c>
      <c r="H345" s="121" t="s">
        <v>319</v>
      </c>
      <c r="I345" s="747"/>
    </row>
    <row r="346" spans="5:9" s="493" customFormat="1" ht="22.5" x14ac:dyDescent="0.25">
      <c r="E346" s="217" t="s">
        <v>1803</v>
      </c>
      <c r="F346" s="217" t="s">
        <v>1882</v>
      </c>
      <c r="G346" s="217" t="s">
        <v>1815</v>
      </c>
      <c r="H346" s="121" t="s">
        <v>311</v>
      </c>
      <c r="I346" s="121"/>
    </row>
    <row r="347" spans="5:9" s="493" customFormat="1" ht="22.5" x14ac:dyDescent="0.25">
      <c r="E347" s="217" t="s">
        <v>2160</v>
      </c>
      <c r="F347" s="217" t="s">
        <v>1882</v>
      </c>
      <c r="G347" s="217" t="s">
        <v>1815</v>
      </c>
      <c r="H347" s="121" t="s">
        <v>311</v>
      </c>
      <c r="I347" s="121"/>
    </row>
    <row r="348" spans="5:9" s="493" customFormat="1" ht="22.5" x14ac:dyDescent="0.25">
      <c r="E348" s="217" t="s">
        <v>1948</v>
      </c>
      <c r="F348" s="217" t="s">
        <v>1882</v>
      </c>
      <c r="G348" s="217" t="s">
        <v>1818</v>
      </c>
      <c r="H348" s="121" t="s">
        <v>311</v>
      </c>
      <c r="I348" s="217" t="s">
        <v>1853</v>
      </c>
    </row>
    <row r="349" spans="5:9" s="493" customFormat="1" ht="22.5" x14ac:dyDescent="0.25">
      <c r="E349" s="217" t="s">
        <v>1949</v>
      </c>
      <c r="F349" s="217" t="s">
        <v>1882</v>
      </c>
      <c r="G349" s="748" t="s">
        <v>2152</v>
      </c>
      <c r="H349" s="121" t="s">
        <v>311</v>
      </c>
      <c r="I349" s="747"/>
    </row>
    <row r="350" spans="5:9" s="493" customFormat="1" ht="22.5" x14ac:dyDescent="0.25">
      <c r="E350" s="217" t="s">
        <v>1953</v>
      </c>
      <c r="F350" s="217" t="s">
        <v>1883</v>
      </c>
      <c r="G350" s="217" t="s">
        <v>1815</v>
      </c>
      <c r="H350" s="121" t="s">
        <v>319</v>
      </c>
      <c r="I350" s="121"/>
    </row>
    <row r="351" spans="5:9" s="493" customFormat="1" ht="22.5" x14ac:dyDescent="0.25">
      <c r="E351" s="217" t="s">
        <v>2160</v>
      </c>
      <c r="F351" s="217" t="s">
        <v>1883</v>
      </c>
      <c r="G351" s="217" t="s">
        <v>1818</v>
      </c>
      <c r="H351" s="121" t="s">
        <v>319</v>
      </c>
      <c r="I351" s="217" t="s">
        <v>2162</v>
      </c>
    </row>
    <row r="352" spans="5:9" s="493" customFormat="1" ht="22.5" x14ac:dyDescent="0.25">
      <c r="E352" s="217" t="s">
        <v>1948</v>
      </c>
      <c r="F352" s="217" t="s">
        <v>1883</v>
      </c>
      <c r="G352" s="217" t="s">
        <v>1818</v>
      </c>
      <c r="H352" s="121" t="s">
        <v>319</v>
      </c>
      <c r="I352" s="217" t="s">
        <v>1853</v>
      </c>
    </row>
    <row r="353" spans="5:9" s="493" customFormat="1" ht="22.5" x14ac:dyDescent="0.25">
      <c r="E353" s="217" t="s">
        <v>1949</v>
      </c>
      <c r="F353" s="217" t="s">
        <v>1883</v>
      </c>
      <c r="G353" s="748" t="s">
        <v>2152</v>
      </c>
      <c r="H353" s="121" t="s">
        <v>311</v>
      </c>
      <c r="I353" s="747"/>
    </row>
    <row r="354" spans="5:9" s="493" customFormat="1" ht="22.5" x14ac:dyDescent="0.25">
      <c r="E354" s="217" t="s">
        <v>1803</v>
      </c>
      <c r="F354" s="217" t="s">
        <v>1884</v>
      </c>
      <c r="G354" s="748" t="s">
        <v>2152</v>
      </c>
      <c r="H354" s="121" t="s">
        <v>319</v>
      </c>
      <c r="I354" s="121"/>
    </row>
    <row r="355" spans="5:9" s="493" customFormat="1" ht="22.5" x14ac:dyDescent="0.25">
      <c r="E355" s="217" t="s">
        <v>1803</v>
      </c>
      <c r="F355" s="217" t="s">
        <v>1884</v>
      </c>
      <c r="G355" s="115">
        <v>2</v>
      </c>
      <c r="H355" s="121" t="s">
        <v>319</v>
      </c>
      <c r="I355" s="217" t="s">
        <v>1839</v>
      </c>
    </row>
    <row r="356" spans="5:9" s="493" customFormat="1" ht="22.5" x14ac:dyDescent="0.25">
      <c r="E356" s="217" t="s">
        <v>2160</v>
      </c>
      <c r="F356" s="217" t="s">
        <v>1884</v>
      </c>
      <c r="G356" s="217" t="s">
        <v>1818</v>
      </c>
      <c r="H356" s="121" t="s">
        <v>319</v>
      </c>
      <c r="I356" s="217" t="s">
        <v>2162</v>
      </c>
    </row>
    <row r="357" spans="5:9" s="493" customFormat="1" ht="22.5" x14ac:dyDescent="0.25">
      <c r="E357" s="217" t="s">
        <v>1948</v>
      </c>
      <c r="F357" s="217" t="s">
        <v>1884</v>
      </c>
      <c r="G357" s="217" t="s">
        <v>1818</v>
      </c>
      <c r="H357" s="121" t="s">
        <v>319</v>
      </c>
      <c r="I357" s="217" t="s">
        <v>1853</v>
      </c>
    </row>
    <row r="358" spans="5:9" s="493" customFormat="1" ht="22.5" x14ac:dyDescent="0.25">
      <c r="E358" s="217" t="s">
        <v>1949</v>
      </c>
      <c r="F358" s="217" t="s">
        <v>1884</v>
      </c>
      <c r="G358" s="748" t="s">
        <v>2152</v>
      </c>
      <c r="H358" s="121" t="s">
        <v>319</v>
      </c>
      <c r="I358" s="747"/>
    </row>
    <row r="359" spans="5:9" s="493" customFormat="1" ht="22.5" x14ac:dyDescent="0.25">
      <c r="E359" s="217" t="s">
        <v>1803</v>
      </c>
      <c r="F359" s="539" t="s">
        <v>1885</v>
      </c>
      <c r="G359" s="748" t="s">
        <v>2152</v>
      </c>
      <c r="H359" s="121" t="s">
        <v>311</v>
      </c>
      <c r="I359" s="121"/>
    </row>
    <row r="360" spans="5:9" s="493" customFormat="1" ht="22.5" x14ac:dyDescent="0.25">
      <c r="E360" s="217" t="s">
        <v>2160</v>
      </c>
      <c r="F360" s="539" t="s">
        <v>1885</v>
      </c>
      <c r="G360" s="217" t="s">
        <v>1818</v>
      </c>
      <c r="H360" s="121" t="s">
        <v>311</v>
      </c>
      <c r="I360" s="217" t="s">
        <v>2162</v>
      </c>
    </row>
    <row r="361" spans="5:9" s="493" customFormat="1" ht="22.5" x14ac:dyDescent="0.25">
      <c r="E361" s="217" t="s">
        <v>1948</v>
      </c>
      <c r="F361" s="539" t="s">
        <v>1885</v>
      </c>
      <c r="G361" s="217" t="s">
        <v>1818</v>
      </c>
      <c r="H361" s="121" t="s">
        <v>311</v>
      </c>
      <c r="I361" s="217" t="s">
        <v>1853</v>
      </c>
    </row>
    <row r="362" spans="5:9" s="493" customFormat="1" ht="22.5" x14ac:dyDescent="0.25">
      <c r="E362" s="217" t="s">
        <v>1949</v>
      </c>
      <c r="F362" s="539" t="s">
        <v>1885</v>
      </c>
      <c r="G362" s="748" t="s">
        <v>2152</v>
      </c>
      <c r="H362" s="121" t="s">
        <v>311</v>
      </c>
      <c r="I362" s="747"/>
    </row>
    <row r="363" spans="5:9" s="493" customFormat="1" ht="22.5" x14ac:dyDescent="0.25">
      <c r="E363" s="217" t="s">
        <v>1803</v>
      </c>
      <c r="F363" s="217" t="s">
        <v>1886</v>
      </c>
      <c r="G363" s="121"/>
      <c r="H363" s="121" t="s">
        <v>319</v>
      </c>
      <c r="I363" s="217" t="s">
        <v>1854</v>
      </c>
    </row>
    <row r="364" spans="5:9" ht="22.5" x14ac:dyDescent="0.25">
      <c r="E364" s="729" t="s">
        <v>1803</v>
      </c>
      <c r="F364" s="217" t="s">
        <v>1886</v>
      </c>
      <c r="G364" s="108">
        <v>3</v>
      </c>
      <c r="H364" s="108" t="s">
        <v>319</v>
      </c>
      <c r="I364" s="217" t="s">
        <v>1839</v>
      </c>
    </row>
    <row r="365" spans="5:9" s="493" customFormat="1" ht="22.5" x14ac:dyDescent="0.25">
      <c r="E365" s="217" t="s">
        <v>2160</v>
      </c>
      <c r="F365" s="217" t="s">
        <v>1886</v>
      </c>
      <c r="G365" s="217" t="s">
        <v>1818</v>
      </c>
      <c r="H365" s="121" t="s">
        <v>319</v>
      </c>
      <c r="I365" s="217" t="s">
        <v>2164</v>
      </c>
    </row>
    <row r="366" spans="5:9" s="493" customFormat="1" ht="22.5" x14ac:dyDescent="0.25">
      <c r="E366" s="217" t="s">
        <v>1948</v>
      </c>
      <c r="F366" s="217" t="s">
        <v>1886</v>
      </c>
      <c r="G366" s="217" t="s">
        <v>1818</v>
      </c>
      <c r="H366" s="121" t="s">
        <v>319</v>
      </c>
      <c r="I366" s="217" t="s">
        <v>1853</v>
      </c>
    </row>
    <row r="367" spans="5:9" s="493" customFormat="1" ht="22.5" x14ac:dyDescent="0.25">
      <c r="E367" s="217" t="s">
        <v>1949</v>
      </c>
      <c r="F367" s="217" t="s">
        <v>1886</v>
      </c>
      <c r="G367" s="748" t="s">
        <v>2152</v>
      </c>
      <c r="H367" s="121" t="s">
        <v>319</v>
      </c>
      <c r="I367" s="747"/>
    </row>
    <row r="368" spans="5:9" s="493" customFormat="1" ht="22.5" x14ac:dyDescent="0.25">
      <c r="E368" s="217" t="s">
        <v>1803</v>
      </c>
      <c r="F368" s="217" t="s">
        <v>1887</v>
      </c>
      <c r="G368" s="217" t="s">
        <v>1815</v>
      </c>
      <c r="H368" s="121" t="s">
        <v>311</v>
      </c>
      <c r="I368" s="121"/>
    </row>
    <row r="369" spans="5:9" s="493" customFormat="1" ht="22.5" x14ac:dyDescent="0.25">
      <c r="E369" s="217" t="s">
        <v>2160</v>
      </c>
      <c r="F369" s="217" t="s">
        <v>1888</v>
      </c>
      <c r="G369" s="217" t="s">
        <v>1818</v>
      </c>
      <c r="H369" s="121" t="s">
        <v>311</v>
      </c>
      <c r="I369" s="217" t="s">
        <v>2162</v>
      </c>
    </row>
    <row r="370" spans="5:9" s="493" customFormat="1" ht="22.5" x14ac:dyDescent="0.25">
      <c r="E370" s="217" t="s">
        <v>1948</v>
      </c>
      <c r="F370" s="217" t="s">
        <v>1888</v>
      </c>
      <c r="G370" s="482" t="s">
        <v>1818</v>
      </c>
      <c r="H370" s="222" t="s">
        <v>311</v>
      </c>
      <c r="I370" s="482" t="s">
        <v>1853</v>
      </c>
    </row>
    <row r="371" spans="5:9" s="493" customFormat="1" ht="33.75" x14ac:dyDescent="0.25">
      <c r="E371" s="217" t="s">
        <v>1952</v>
      </c>
      <c r="F371" s="217" t="s">
        <v>1888</v>
      </c>
      <c r="G371" s="748" t="s">
        <v>2152</v>
      </c>
      <c r="H371" s="121" t="s">
        <v>311</v>
      </c>
      <c r="I371" s="747"/>
    </row>
    <row r="372" spans="5:9" s="493" customFormat="1" ht="33.75" x14ac:dyDescent="0.25">
      <c r="E372" s="217" t="s">
        <v>1803</v>
      </c>
      <c r="F372" s="217" t="s">
        <v>1889</v>
      </c>
      <c r="G372" s="222"/>
      <c r="H372" s="222" t="s">
        <v>319</v>
      </c>
      <c r="I372" s="482" t="s">
        <v>1855</v>
      </c>
    </row>
    <row r="373" spans="5:9" ht="22.5" x14ac:dyDescent="0.25">
      <c r="E373" s="729" t="s">
        <v>1803</v>
      </c>
      <c r="F373" s="217" t="s">
        <v>1889</v>
      </c>
      <c r="G373" s="483">
        <v>4</v>
      </c>
      <c r="H373" s="483" t="s">
        <v>319</v>
      </c>
      <c r="I373" s="482" t="s">
        <v>1839</v>
      </c>
    </row>
    <row r="374" spans="5:9" s="493" customFormat="1" ht="22.5" x14ac:dyDescent="0.25">
      <c r="E374" s="217" t="s">
        <v>2160</v>
      </c>
      <c r="F374" s="217" t="s">
        <v>1889</v>
      </c>
      <c r="G374" s="217" t="s">
        <v>1818</v>
      </c>
      <c r="H374" s="121" t="s">
        <v>319</v>
      </c>
      <c r="I374" s="217" t="s">
        <v>2162</v>
      </c>
    </row>
    <row r="375" spans="5:9" s="493" customFormat="1" ht="22.5" x14ac:dyDescent="0.25">
      <c r="E375" s="217" t="s">
        <v>1948</v>
      </c>
      <c r="F375" s="217" t="s">
        <v>1889</v>
      </c>
      <c r="G375" s="482" t="s">
        <v>2638</v>
      </c>
      <c r="H375" s="222" t="s">
        <v>319</v>
      </c>
      <c r="I375" s="482" t="s">
        <v>1853</v>
      </c>
    </row>
    <row r="376" spans="5:9" s="493" customFormat="1" ht="33.75" x14ac:dyDescent="0.25">
      <c r="E376" s="217" t="s">
        <v>1952</v>
      </c>
      <c r="F376" s="217" t="s">
        <v>1889</v>
      </c>
      <c r="G376" s="217" t="s">
        <v>2609</v>
      </c>
      <c r="H376" s="121" t="s">
        <v>319</v>
      </c>
      <c r="I376" s="747"/>
    </row>
    <row r="377" spans="5:9" s="493" customFormat="1" ht="22.5" x14ac:dyDescent="0.25">
      <c r="E377" s="217" t="s">
        <v>1803</v>
      </c>
      <c r="F377" s="539" t="s">
        <v>1890</v>
      </c>
      <c r="G377" s="482" t="s">
        <v>1815</v>
      </c>
      <c r="H377" s="482" t="s">
        <v>319</v>
      </c>
      <c r="I377" s="222"/>
    </row>
    <row r="378" spans="5:9" s="493" customFormat="1" ht="22.5" x14ac:dyDescent="0.25">
      <c r="E378" s="217" t="s">
        <v>2160</v>
      </c>
      <c r="F378" s="539" t="s">
        <v>1890</v>
      </c>
      <c r="G378" s="217" t="s">
        <v>1818</v>
      </c>
      <c r="H378" s="217" t="s">
        <v>319</v>
      </c>
      <c r="I378" s="217" t="s">
        <v>2162</v>
      </c>
    </row>
    <row r="379" spans="5:9" s="493" customFormat="1" ht="22.5" x14ac:dyDescent="0.25">
      <c r="E379" s="217" t="s">
        <v>1948</v>
      </c>
      <c r="F379" s="539" t="s">
        <v>1890</v>
      </c>
      <c r="G379" s="482" t="s">
        <v>1818</v>
      </c>
      <c r="H379" s="482" t="s">
        <v>319</v>
      </c>
      <c r="I379" s="482" t="s">
        <v>1853</v>
      </c>
    </row>
    <row r="380" spans="5:9" s="493" customFormat="1" ht="33.75" x14ac:dyDescent="0.25">
      <c r="E380" s="217" t="s">
        <v>1952</v>
      </c>
      <c r="F380" s="539" t="s">
        <v>1890</v>
      </c>
      <c r="G380" s="748" t="s">
        <v>2152</v>
      </c>
      <c r="H380" s="217" t="s">
        <v>319</v>
      </c>
      <c r="I380" s="747"/>
    </row>
    <row r="381" spans="5:9" s="493" customFormat="1" ht="22.5" x14ac:dyDescent="0.25">
      <c r="E381" s="217" t="s">
        <v>1803</v>
      </c>
      <c r="F381" s="217" t="s">
        <v>1891</v>
      </c>
      <c r="G381" s="515"/>
      <c r="H381" s="222" t="s">
        <v>339</v>
      </c>
      <c r="I381" s="482" t="s">
        <v>1856</v>
      </c>
    </row>
    <row r="382" spans="5:9" ht="22.5" x14ac:dyDescent="0.25">
      <c r="E382" s="729" t="s">
        <v>1803</v>
      </c>
      <c r="F382" s="217" t="s">
        <v>1891</v>
      </c>
      <c r="G382" s="483" t="s">
        <v>25</v>
      </c>
      <c r="H382" s="483" t="s">
        <v>339</v>
      </c>
      <c r="I382" s="482" t="s">
        <v>1839</v>
      </c>
    </row>
    <row r="383" spans="5:9" s="493" customFormat="1" ht="22.5" x14ac:dyDescent="0.25">
      <c r="E383" s="217" t="s">
        <v>2160</v>
      </c>
      <c r="F383" s="217" t="s">
        <v>1891</v>
      </c>
      <c r="G383" s="217" t="s">
        <v>1815</v>
      </c>
      <c r="H383" s="121" t="s">
        <v>339</v>
      </c>
      <c r="I383" s="514"/>
    </row>
    <row r="384" spans="5:9" s="493" customFormat="1" ht="22.5" x14ac:dyDescent="0.25">
      <c r="E384" s="217" t="s">
        <v>1948</v>
      </c>
      <c r="F384" s="217" t="s">
        <v>1891</v>
      </c>
      <c r="G384" s="482" t="s">
        <v>1818</v>
      </c>
      <c r="H384" s="222" t="s">
        <v>339</v>
      </c>
      <c r="I384" s="482" t="s">
        <v>1857</v>
      </c>
    </row>
    <row r="385" spans="5:9" s="493" customFormat="1" ht="22.5" x14ac:dyDescent="0.25">
      <c r="E385" s="217" t="s">
        <v>1949</v>
      </c>
      <c r="F385" s="217" t="s">
        <v>1891</v>
      </c>
      <c r="G385" s="748" t="s">
        <v>2152</v>
      </c>
      <c r="H385" s="121" t="s">
        <v>339</v>
      </c>
      <c r="I385" s="747"/>
    </row>
    <row r="386" spans="5:9" s="493" customFormat="1" ht="22.5" x14ac:dyDescent="0.25">
      <c r="E386" s="217" t="s">
        <v>1803</v>
      </c>
      <c r="F386" s="217" t="s">
        <v>1892</v>
      </c>
      <c r="G386" s="222"/>
      <c r="H386" s="222" t="s">
        <v>359</v>
      </c>
      <c r="I386" s="482" t="s">
        <v>1858</v>
      </c>
    </row>
    <row r="387" spans="5:9" ht="22.5" x14ac:dyDescent="0.25">
      <c r="E387" s="729" t="s">
        <v>1803</v>
      </c>
      <c r="F387" s="217" t="s">
        <v>1892</v>
      </c>
      <c r="G387" s="483" t="s">
        <v>25</v>
      </c>
      <c r="H387" s="483" t="s">
        <v>359</v>
      </c>
      <c r="I387" s="482" t="s">
        <v>1839</v>
      </c>
    </row>
    <row r="388" spans="5:9" s="493" customFormat="1" ht="22.5" x14ac:dyDescent="0.25">
      <c r="E388" s="217" t="s">
        <v>2160</v>
      </c>
      <c r="F388" s="217" t="s">
        <v>1892</v>
      </c>
      <c r="G388" s="217" t="s">
        <v>1815</v>
      </c>
      <c r="H388" s="121" t="s">
        <v>359</v>
      </c>
      <c r="I388" s="121"/>
    </row>
    <row r="389" spans="5:9" s="493" customFormat="1" ht="22.5" x14ac:dyDescent="0.25">
      <c r="E389" s="217" t="s">
        <v>1948</v>
      </c>
      <c r="F389" s="217" t="s">
        <v>1892</v>
      </c>
      <c r="G389" s="217" t="s">
        <v>1816</v>
      </c>
      <c r="H389" s="121" t="s">
        <v>359</v>
      </c>
      <c r="I389" s="217" t="s">
        <v>1859</v>
      </c>
    </row>
    <row r="390" spans="5:9" s="493" customFormat="1" ht="22.5" x14ac:dyDescent="0.25">
      <c r="E390" s="217" t="s">
        <v>1949</v>
      </c>
      <c r="F390" s="217" t="s">
        <v>1892</v>
      </c>
      <c r="G390" s="748" t="s">
        <v>2152</v>
      </c>
      <c r="H390" s="121" t="s">
        <v>359</v>
      </c>
      <c r="I390" s="747"/>
    </row>
    <row r="391" spans="5:9" s="493" customFormat="1" ht="22.5" x14ac:dyDescent="0.25">
      <c r="E391" s="217" t="s">
        <v>1803</v>
      </c>
      <c r="F391" s="217" t="s">
        <v>1893</v>
      </c>
      <c r="G391" s="121"/>
      <c r="H391" s="121" t="s">
        <v>3733</v>
      </c>
      <c r="I391" s="482" t="s">
        <v>1860</v>
      </c>
    </row>
    <row r="392" spans="5:9" s="493" customFormat="1" ht="22.5" x14ac:dyDescent="0.25">
      <c r="E392" s="729" t="s">
        <v>1803</v>
      </c>
      <c r="F392" s="217" t="s">
        <v>1893</v>
      </c>
      <c r="G392" s="108" t="s">
        <v>3734</v>
      </c>
      <c r="H392" s="121" t="s">
        <v>3733</v>
      </c>
      <c r="I392" s="482" t="s">
        <v>1839</v>
      </c>
    </row>
    <row r="393" spans="5:9" s="493" customFormat="1" ht="22.5" x14ac:dyDescent="0.25">
      <c r="E393" s="217" t="s">
        <v>1948</v>
      </c>
      <c r="F393" s="217" t="s">
        <v>1893</v>
      </c>
      <c r="G393" s="217" t="s">
        <v>1816</v>
      </c>
      <c r="H393" s="121" t="s">
        <v>3733</v>
      </c>
      <c r="I393" s="217" t="s">
        <v>1861</v>
      </c>
    </row>
    <row r="394" spans="5:9" s="493" customFormat="1" ht="33.75" x14ac:dyDescent="0.25">
      <c r="E394" s="217" t="s">
        <v>1952</v>
      </c>
      <c r="F394" s="217" t="s">
        <v>1893</v>
      </c>
      <c r="G394" s="748" t="s">
        <v>2152</v>
      </c>
      <c r="H394" s="121" t="s">
        <v>3733</v>
      </c>
      <c r="I394" s="747"/>
    </row>
    <row r="395" spans="5:9" s="493" customFormat="1" ht="22.5" x14ac:dyDescent="0.25">
      <c r="E395" s="217" t="s">
        <v>2160</v>
      </c>
      <c r="F395" s="217" t="s">
        <v>1894</v>
      </c>
      <c r="G395" s="217" t="s">
        <v>1815</v>
      </c>
      <c r="H395" s="121" t="s">
        <v>321</v>
      </c>
      <c r="I395" s="514"/>
    </row>
    <row r="396" spans="5:9" s="493" customFormat="1" ht="22.5" x14ac:dyDescent="0.25">
      <c r="E396" s="217" t="s">
        <v>1948</v>
      </c>
      <c r="F396" s="217" t="s">
        <v>1894</v>
      </c>
      <c r="G396" s="482" t="s">
        <v>1815</v>
      </c>
      <c r="H396" s="222" t="s">
        <v>321</v>
      </c>
      <c r="I396" s="515"/>
    </row>
    <row r="397" spans="5:9" s="493" customFormat="1" ht="33.75" x14ac:dyDescent="0.25">
      <c r="E397" s="217" t="s">
        <v>1952</v>
      </c>
      <c r="F397" s="217" t="s">
        <v>1894</v>
      </c>
      <c r="G397" s="482" t="s">
        <v>1815</v>
      </c>
      <c r="H397" s="222" t="s">
        <v>321</v>
      </c>
      <c r="I397" s="515"/>
    </row>
    <row r="398" spans="5:9" s="493" customFormat="1" ht="45" x14ac:dyDescent="0.25">
      <c r="E398" s="217" t="s">
        <v>1803</v>
      </c>
      <c r="F398" s="217" t="s">
        <v>1895</v>
      </c>
      <c r="G398" s="515"/>
      <c r="H398" s="500" t="s">
        <v>1209</v>
      </c>
      <c r="I398" s="482" t="s">
        <v>1862</v>
      </c>
    </row>
    <row r="399" spans="5:9" s="493" customFormat="1" ht="44.25" customHeight="1" x14ac:dyDescent="0.25">
      <c r="E399" s="729" t="s">
        <v>1803</v>
      </c>
      <c r="F399" s="217" t="s">
        <v>1895</v>
      </c>
      <c r="G399" s="483" t="s">
        <v>49</v>
      </c>
      <c r="H399" s="500" t="s">
        <v>1209</v>
      </c>
      <c r="I399" s="482" t="s">
        <v>1839</v>
      </c>
    </row>
    <row r="400" spans="5:9" s="493" customFormat="1" ht="45" x14ac:dyDescent="0.25">
      <c r="E400" s="217" t="s">
        <v>2160</v>
      </c>
      <c r="F400" s="217" t="s">
        <v>1895</v>
      </c>
      <c r="G400" s="217" t="s">
        <v>1815</v>
      </c>
      <c r="H400" s="502" t="s">
        <v>1209</v>
      </c>
      <c r="I400" s="514"/>
    </row>
    <row r="401" spans="5:9" s="493" customFormat="1" ht="45" x14ac:dyDescent="0.25">
      <c r="E401" s="217" t="s">
        <v>1948</v>
      </c>
      <c r="F401" s="217" t="s">
        <v>1895</v>
      </c>
      <c r="G401" s="482" t="s">
        <v>1816</v>
      </c>
      <c r="H401" s="500" t="s">
        <v>1209</v>
      </c>
      <c r="I401" s="482" t="s">
        <v>1863</v>
      </c>
    </row>
    <row r="402" spans="5:9" s="493" customFormat="1" ht="34.5" customHeight="1" x14ac:dyDescent="0.25">
      <c r="E402" s="217" t="s">
        <v>1952</v>
      </c>
      <c r="F402" s="217" t="s">
        <v>1895</v>
      </c>
      <c r="G402" s="748" t="s">
        <v>2152</v>
      </c>
      <c r="H402" s="502" t="s">
        <v>1209</v>
      </c>
      <c r="I402" s="747"/>
    </row>
    <row r="403" spans="5:9" s="493" customFormat="1" ht="50.25" customHeight="1" x14ac:dyDescent="0.25">
      <c r="E403" s="217" t="s">
        <v>1950</v>
      </c>
      <c r="F403" s="217" t="s">
        <v>1896</v>
      </c>
      <c r="G403" s="482" t="s">
        <v>1815</v>
      </c>
      <c r="H403" s="500" t="s">
        <v>1209</v>
      </c>
      <c r="I403" s="515"/>
    </row>
    <row r="404" spans="5:9" s="493" customFormat="1" ht="22.5" x14ac:dyDescent="0.25">
      <c r="E404" s="217" t="s">
        <v>1803</v>
      </c>
      <c r="F404" s="217" t="s">
        <v>1897</v>
      </c>
      <c r="G404" s="482" t="s">
        <v>1815</v>
      </c>
      <c r="H404" s="482" t="s">
        <v>243</v>
      </c>
      <c r="I404" s="482"/>
    </row>
    <row r="405" spans="5:9" s="493" customFormat="1" ht="22.5" x14ac:dyDescent="0.25">
      <c r="E405" s="217" t="s">
        <v>2160</v>
      </c>
      <c r="F405" s="217" t="s">
        <v>1897</v>
      </c>
      <c r="G405" s="108" t="s">
        <v>1815</v>
      </c>
      <c r="H405" s="217" t="s">
        <v>243</v>
      </c>
      <c r="I405" s="217"/>
    </row>
    <row r="406" spans="5:9" s="493" customFormat="1" ht="22.5" x14ac:dyDescent="0.25">
      <c r="E406" s="217" t="s">
        <v>1948</v>
      </c>
      <c r="F406" s="217" t="s">
        <v>1897</v>
      </c>
      <c r="G406" s="482" t="s">
        <v>1816</v>
      </c>
      <c r="H406" s="482" t="s">
        <v>243</v>
      </c>
      <c r="I406" s="482" t="s">
        <v>1864</v>
      </c>
    </row>
    <row r="407" spans="5:9" s="493" customFormat="1" ht="24.75" customHeight="1" x14ac:dyDescent="0.25">
      <c r="E407" s="217" t="s">
        <v>1949</v>
      </c>
      <c r="F407" s="217" t="s">
        <v>1897</v>
      </c>
      <c r="G407" s="748" t="s">
        <v>2152</v>
      </c>
      <c r="H407" s="217" t="s">
        <v>243</v>
      </c>
      <c r="I407" s="747"/>
    </row>
    <row r="408" spans="5:9" s="493" customFormat="1" ht="30" customHeight="1" x14ac:dyDescent="0.25">
      <c r="E408" s="482" t="s">
        <v>1953</v>
      </c>
      <c r="F408" s="482" t="s">
        <v>2608</v>
      </c>
      <c r="G408" s="482" t="s">
        <v>2609</v>
      </c>
      <c r="H408" s="482" t="s">
        <v>5</v>
      </c>
      <c r="I408" s="222"/>
    </row>
    <row r="409" spans="5:9" s="493" customFormat="1" ht="24" customHeight="1" x14ac:dyDescent="0.25">
      <c r="E409" s="217" t="s">
        <v>1953</v>
      </c>
      <c r="F409" s="217" t="s">
        <v>2608</v>
      </c>
      <c r="G409" s="217" t="s">
        <v>3643</v>
      </c>
      <c r="H409" s="217" t="s">
        <v>5</v>
      </c>
      <c r="I409" s="121" t="s">
        <v>3644</v>
      </c>
    </row>
    <row r="410" spans="5:9" s="493" customFormat="1" ht="22.5" x14ac:dyDescent="0.25">
      <c r="E410" s="217" t="s">
        <v>2160</v>
      </c>
      <c r="F410" s="217" t="s">
        <v>1898</v>
      </c>
      <c r="G410" s="217" t="s">
        <v>1815</v>
      </c>
      <c r="H410" s="217" t="s">
        <v>5</v>
      </c>
      <c r="I410" s="121"/>
    </row>
    <row r="411" spans="5:9" s="493" customFormat="1" ht="22.5" x14ac:dyDescent="0.25">
      <c r="E411" s="217" t="s">
        <v>1948</v>
      </c>
      <c r="F411" s="217" t="s">
        <v>1898</v>
      </c>
      <c r="G411" s="217" t="s">
        <v>1816</v>
      </c>
      <c r="H411" s="217" t="s">
        <v>5</v>
      </c>
      <c r="I411" s="748" t="s">
        <v>2163</v>
      </c>
    </row>
    <row r="412" spans="5:9" s="493" customFormat="1" ht="22.5" x14ac:dyDescent="0.25">
      <c r="E412" s="217" t="s">
        <v>1949</v>
      </c>
      <c r="F412" s="217" t="s">
        <v>1898</v>
      </c>
      <c r="G412" s="748" t="s">
        <v>2152</v>
      </c>
      <c r="H412" s="217" t="s">
        <v>5</v>
      </c>
      <c r="I412" s="747"/>
    </row>
    <row r="413" spans="5:9" s="493" customFormat="1" ht="51" customHeight="1" x14ac:dyDescent="0.25">
      <c r="E413" s="108" t="s">
        <v>1803</v>
      </c>
      <c r="F413" s="217" t="s">
        <v>1899</v>
      </c>
      <c r="G413" s="482" t="s">
        <v>1815</v>
      </c>
      <c r="H413" s="482" t="s">
        <v>319</v>
      </c>
      <c r="I413" s="222"/>
    </row>
    <row r="414" spans="5:9" s="493" customFormat="1" ht="45" x14ac:dyDescent="0.25">
      <c r="E414" s="217" t="s">
        <v>2160</v>
      </c>
      <c r="F414" s="217" t="s">
        <v>1899</v>
      </c>
      <c r="G414" s="217" t="s">
        <v>1816</v>
      </c>
      <c r="H414" s="217" t="s">
        <v>319</v>
      </c>
      <c r="I414" s="217" t="s">
        <v>2162</v>
      </c>
    </row>
    <row r="415" spans="5:9" s="493" customFormat="1" ht="45" x14ac:dyDescent="0.25">
      <c r="E415" s="108" t="s">
        <v>1948</v>
      </c>
      <c r="F415" s="217" t="s">
        <v>1899</v>
      </c>
      <c r="G415" s="482" t="s">
        <v>1816</v>
      </c>
      <c r="H415" s="482" t="s">
        <v>319</v>
      </c>
      <c r="I415" s="482" t="s">
        <v>1865</v>
      </c>
    </row>
    <row r="416" spans="5:9" s="493" customFormat="1" ht="45" x14ac:dyDescent="0.25">
      <c r="E416" s="217" t="s">
        <v>1952</v>
      </c>
      <c r="F416" s="217" t="s">
        <v>1899</v>
      </c>
      <c r="G416" s="748" t="s">
        <v>2152</v>
      </c>
      <c r="H416" s="217" t="s">
        <v>319</v>
      </c>
      <c r="I416" s="747"/>
    </row>
    <row r="417" spans="5:9" s="493" customFormat="1" ht="45" x14ac:dyDescent="0.25">
      <c r="E417" s="108" t="s">
        <v>1803</v>
      </c>
      <c r="F417" s="217" t="s">
        <v>1900</v>
      </c>
      <c r="G417" s="482" t="s">
        <v>1815</v>
      </c>
      <c r="H417" s="482" t="s">
        <v>319</v>
      </c>
      <c r="I417" s="222"/>
    </row>
    <row r="418" spans="5:9" s="493" customFormat="1" ht="45" x14ac:dyDescent="0.25">
      <c r="E418" s="217" t="s">
        <v>2160</v>
      </c>
      <c r="F418" s="217" t="s">
        <v>1900</v>
      </c>
      <c r="G418" s="217" t="s">
        <v>1816</v>
      </c>
      <c r="H418" s="217" t="s">
        <v>319</v>
      </c>
      <c r="I418" s="217" t="s">
        <v>2161</v>
      </c>
    </row>
    <row r="419" spans="5:9" s="493" customFormat="1" ht="45" x14ac:dyDescent="0.25">
      <c r="E419" s="108" t="s">
        <v>1948</v>
      </c>
      <c r="F419" s="217" t="s">
        <v>1900</v>
      </c>
      <c r="G419" s="482" t="s">
        <v>1816</v>
      </c>
      <c r="H419" s="482" t="s">
        <v>319</v>
      </c>
      <c r="I419" s="482" t="s">
        <v>1853</v>
      </c>
    </row>
    <row r="420" spans="5:9" s="493" customFormat="1" ht="45" x14ac:dyDescent="0.25">
      <c r="E420" s="217" t="s">
        <v>1949</v>
      </c>
      <c r="F420" s="217" t="s">
        <v>1900</v>
      </c>
      <c r="G420" s="748" t="s">
        <v>2152</v>
      </c>
      <c r="H420" s="217" t="s">
        <v>319</v>
      </c>
      <c r="I420" s="747"/>
    </row>
    <row r="421" spans="5:9" s="493" customFormat="1" ht="22.5" x14ac:dyDescent="0.25">
      <c r="E421" s="217" t="s">
        <v>1803</v>
      </c>
      <c r="F421" s="217" t="s">
        <v>1901</v>
      </c>
      <c r="G421" s="222"/>
      <c r="H421" s="482" t="s">
        <v>319</v>
      </c>
      <c r="I421" s="482" t="s">
        <v>3277</v>
      </c>
    </row>
    <row r="422" spans="5:9" s="493" customFormat="1" ht="22.5" x14ac:dyDescent="0.25">
      <c r="E422" s="729" t="s">
        <v>1803</v>
      </c>
      <c r="F422" s="217" t="s">
        <v>1901</v>
      </c>
      <c r="G422" s="483">
        <v>6</v>
      </c>
      <c r="H422" s="483" t="s">
        <v>319</v>
      </c>
      <c r="I422" s="482" t="s">
        <v>1726</v>
      </c>
    </row>
    <row r="423" spans="5:9" s="493" customFormat="1" ht="47.25" customHeight="1" x14ac:dyDescent="0.25">
      <c r="E423" s="217" t="s">
        <v>2160</v>
      </c>
      <c r="F423" s="217" t="s">
        <v>1901</v>
      </c>
      <c r="G423" s="121"/>
      <c r="H423" s="217" t="s">
        <v>319</v>
      </c>
      <c r="I423" s="217" t="s">
        <v>3284</v>
      </c>
    </row>
    <row r="424" spans="5:9" s="493" customFormat="1" ht="22.5" x14ac:dyDescent="0.25">
      <c r="E424" s="217" t="s">
        <v>2160</v>
      </c>
      <c r="F424" s="217" t="s">
        <v>1901</v>
      </c>
      <c r="G424" s="108">
        <v>6</v>
      </c>
      <c r="H424" s="108" t="s">
        <v>319</v>
      </c>
      <c r="I424" s="217" t="s">
        <v>1839</v>
      </c>
    </row>
    <row r="425" spans="5:9" s="493" customFormat="1" ht="22.5" x14ac:dyDescent="0.25">
      <c r="E425" s="217" t="s">
        <v>1948</v>
      </c>
      <c r="F425" s="217" t="s">
        <v>1901</v>
      </c>
      <c r="G425" s="482" t="s">
        <v>1815</v>
      </c>
      <c r="H425" s="482" t="s">
        <v>319</v>
      </c>
      <c r="I425" s="515"/>
    </row>
    <row r="426" spans="5:9" s="493" customFormat="1" ht="22.5" x14ac:dyDescent="0.25">
      <c r="E426" s="217" t="s">
        <v>1949</v>
      </c>
      <c r="F426" s="217" t="s">
        <v>1901</v>
      </c>
      <c r="G426" s="482" t="s">
        <v>1815</v>
      </c>
      <c r="H426" s="482" t="s">
        <v>319</v>
      </c>
      <c r="I426" s="515"/>
    </row>
    <row r="427" spans="5:9" s="493" customFormat="1" ht="22.5" x14ac:dyDescent="0.25">
      <c r="E427" s="121" t="s">
        <v>348</v>
      </c>
      <c r="F427" s="217" t="s">
        <v>1902</v>
      </c>
      <c r="G427" s="483" t="s">
        <v>1815</v>
      </c>
      <c r="H427" s="482" t="s">
        <v>319</v>
      </c>
      <c r="I427" s="482"/>
    </row>
    <row r="428" spans="5:9" s="493" customFormat="1" ht="22.5" x14ac:dyDescent="0.25">
      <c r="E428" s="217" t="s">
        <v>1803</v>
      </c>
      <c r="F428" s="217" t="s">
        <v>1903</v>
      </c>
      <c r="G428" s="515"/>
      <c r="H428" s="482" t="s">
        <v>319</v>
      </c>
      <c r="I428" s="482" t="s">
        <v>1866</v>
      </c>
    </row>
    <row r="429" spans="5:9" s="493" customFormat="1" ht="22.5" x14ac:dyDescent="0.25">
      <c r="E429" s="729" t="s">
        <v>1803</v>
      </c>
      <c r="F429" s="217" t="s">
        <v>1903</v>
      </c>
      <c r="G429" s="483">
        <v>6</v>
      </c>
      <c r="H429" s="483" t="s">
        <v>319</v>
      </c>
      <c r="I429" s="482" t="s">
        <v>1839</v>
      </c>
    </row>
    <row r="430" spans="5:9" s="493" customFormat="1" ht="22.5" x14ac:dyDescent="0.25">
      <c r="E430" s="217" t="s">
        <v>2160</v>
      </c>
      <c r="F430" s="217" t="s">
        <v>1903</v>
      </c>
      <c r="G430" s="108" t="s">
        <v>1815</v>
      </c>
      <c r="H430" s="217" t="s">
        <v>319</v>
      </c>
      <c r="I430" s="121"/>
    </row>
    <row r="431" spans="5:9" s="493" customFormat="1" ht="22.5" customHeight="1" x14ac:dyDescent="0.25">
      <c r="E431" s="217" t="s">
        <v>1948</v>
      </c>
      <c r="F431" s="217" t="s">
        <v>1903</v>
      </c>
      <c r="G431" s="222"/>
      <c r="H431" s="482" t="s">
        <v>319</v>
      </c>
      <c r="I431" s="482" t="s">
        <v>1866</v>
      </c>
    </row>
    <row r="432" spans="5:9" s="493" customFormat="1" ht="22.5" x14ac:dyDescent="0.25">
      <c r="E432" s="729" t="s">
        <v>1948</v>
      </c>
      <c r="F432" s="217" t="s">
        <v>1903</v>
      </c>
      <c r="G432" s="483">
        <v>3</v>
      </c>
      <c r="H432" s="483" t="s">
        <v>319</v>
      </c>
      <c r="I432" s="482" t="s">
        <v>1839</v>
      </c>
    </row>
    <row r="433" spans="5:9" s="493" customFormat="1" ht="26.25" customHeight="1" x14ac:dyDescent="0.25">
      <c r="E433" s="217" t="s">
        <v>1949</v>
      </c>
      <c r="F433" s="217" t="s">
        <v>1903</v>
      </c>
      <c r="G433" s="483" t="s">
        <v>1815</v>
      </c>
      <c r="H433" s="482" t="s">
        <v>319</v>
      </c>
      <c r="I433" s="482"/>
    </row>
    <row r="434" spans="5:9" s="493" customFormat="1" ht="22.5" x14ac:dyDescent="0.25">
      <c r="E434" s="217" t="s">
        <v>1803</v>
      </c>
      <c r="F434" s="217" t="s">
        <v>1904</v>
      </c>
      <c r="G434" s="483" t="s">
        <v>1815</v>
      </c>
      <c r="H434" s="482" t="s">
        <v>319</v>
      </c>
      <c r="I434" s="482"/>
    </row>
    <row r="435" spans="5:9" s="493" customFormat="1" ht="22.5" x14ac:dyDescent="0.25">
      <c r="E435" s="217" t="s">
        <v>2160</v>
      </c>
      <c r="F435" s="217" t="s">
        <v>1904</v>
      </c>
      <c r="G435" s="483" t="s">
        <v>1815</v>
      </c>
      <c r="H435" s="217" t="s">
        <v>319</v>
      </c>
      <c r="I435" s="217"/>
    </row>
    <row r="436" spans="5:9" s="493" customFormat="1" ht="22.5" x14ac:dyDescent="0.25">
      <c r="E436" s="217" t="s">
        <v>1948</v>
      </c>
      <c r="F436" s="217" t="s">
        <v>1904</v>
      </c>
      <c r="G436" s="483" t="s">
        <v>1815</v>
      </c>
      <c r="H436" s="482" t="s">
        <v>319</v>
      </c>
      <c r="I436" s="482"/>
    </row>
    <row r="437" spans="5:9" s="493" customFormat="1" ht="22.5" x14ac:dyDescent="0.25">
      <c r="E437" s="217" t="s">
        <v>1948</v>
      </c>
      <c r="F437" s="217" t="s">
        <v>1905</v>
      </c>
      <c r="G437" s="483" t="s">
        <v>1815</v>
      </c>
      <c r="H437" s="482" t="s">
        <v>319</v>
      </c>
      <c r="I437" s="222"/>
    </row>
    <row r="438" spans="5:9" s="493" customFormat="1" ht="22.5" x14ac:dyDescent="0.25">
      <c r="E438" s="217" t="s">
        <v>1949</v>
      </c>
      <c r="F438" s="217" t="s">
        <v>1905</v>
      </c>
      <c r="G438" s="483" t="s">
        <v>1815</v>
      </c>
      <c r="H438" s="482" t="s">
        <v>319</v>
      </c>
      <c r="I438" s="222"/>
    </row>
    <row r="439" spans="5:9" s="493" customFormat="1" ht="22.5" x14ac:dyDescent="0.25">
      <c r="E439" s="217" t="s">
        <v>1803</v>
      </c>
      <c r="F439" s="217" t="s">
        <v>1906</v>
      </c>
      <c r="G439" s="482" t="s">
        <v>1815</v>
      </c>
      <c r="H439" s="482" t="s">
        <v>319</v>
      </c>
      <c r="I439" s="482"/>
    </row>
    <row r="440" spans="5:9" s="493" customFormat="1" ht="22.5" x14ac:dyDescent="0.25">
      <c r="E440" s="217" t="s">
        <v>1948</v>
      </c>
      <c r="F440" s="217" t="s">
        <v>1906</v>
      </c>
      <c r="G440" s="482" t="s">
        <v>1815</v>
      </c>
      <c r="H440" s="482" t="s">
        <v>319</v>
      </c>
      <c r="I440" s="482"/>
    </row>
    <row r="441" spans="5:9" s="493" customFormat="1" ht="22.5" x14ac:dyDescent="0.25">
      <c r="E441" s="217" t="s">
        <v>1949</v>
      </c>
      <c r="F441" s="217" t="s">
        <v>1906</v>
      </c>
      <c r="G441" s="482" t="s">
        <v>1815</v>
      </c>
      <c r="H441" s="482" t="s">
        <v>319</v>
      </c>
      <c r="I441" s="482"/>
    </row>
    <row r="442" spans="5:9" s="493" customFormat="1" ht="33.75" x14ac:dyDescent="0.25">
      <c r="E442" s="217" t="s">
        <v>1803</v>
      </c>
      <c r="F442" s="217" t="s">
        <v>1907</v>
      </c>
      <c r="G442" s="482" t="s">
        <v>1815</v>
      </c>
      <c r="H442" s="482" t="s">
        <v>319</v>
      </c>
      <c r="I442" s="222"/>
    </row>
    <row r="443" spans="5:9" s="493" customFormat="1" ht="33.75" x14ac:dyDescent="0.25">
      <c r="E443" s="217" t="s">
        <v>1948</v>
      </c>
      <c r="F443" s="217" t="s">
        <v>1907</v>
      </c>
      <c r="G443" s="482" t="s">
        <v>1815</v>
      </c>
      <c r="H443" s="482" t="s">
        <v>319</v>
      </c>
      <c r="I443" s="222"/>
    </row>
    <row r="444" spans="5:9" s="493" customFormat="1" ht="33.75" x14ac:dyDescent="0.25">
      <c r="E444" s="217" t="s">
        <v>1949</v>
      </c>
      <c r="F444" s="217" t="s">
        <v>1907</v>
      </c>
      <c r="G444" s="482" t="s">
        <v>1815</v>
      </c>
      <c r="H444" s="482" t="s">
        <v>319</v>
      </c>
      <c r="I444" s="222"/>
    </row>
    <row r="445" spans="5:9" s="493" customFormat="1" ht="22.5" x14ac:dyDescent="0.25">
      <c r="E445" s="729" t="s">
        <v>1950</v>
      </c>
      <c r="F445" s="217" t="s">
        <v>1908</v>
      </c>
      <c r="G445" s="483" t="s">
        <v>1815</v>
      </c>
      <c r="H445" s="482" t="s">
        <v>319</v>
      </c>
      <c r="I445" s="482"/>
    </row>
    <row r="446" spans="5:9" s="493" customFormat="1" ht="22.5" x14ac:dyDescent="0.25">
      <c r="E446" s="729" t="s">
        <v>1950</v>
      </c>
      <c r="F446" s="217" t="s">
        <v>1909</v>
      </c>
      <c r="G446" s="483" t="s">
        <v>1815</v>
      </c>
      <c r="H446" s="482" t="s">
        <v>311</v>
      </c>
      <c r="I446" s="482"/>
    </row>
    <row r="447" spans="5:9" s="493" customFormat="1" ht="22.5" x14ac:dyDescent="0.25">
      <c r="E447" s="729" t="s">
        <v>1950</v>
      </c>
      <c r="F447" s="1286" t="s">
        <v>1910</v>
      </c>
      <c r="G447" s="1205" t="s">
        <v>1815</v>
      </c>
      <c r="H447" s="1285" t="s">
        <v>53</v>
      </c>
      <c r="I447" s="1285"/>
    </row>
    <row r="448" spans="5:9" s="493" customFormat="1" ht="22.5" x14ac:dyDescent="0.25">
      <c r="E448" s="729" t="s">
        <v>1950</v>
      </c>
      <c r="F448" s="1286"/>
      <c r="G448" s="1205"/>
      <c r="H448" s="1285"/>
      <c r="I448" s="1285"/>
    </row>
    <row r="449" spans="5:9" s="493" customFormat="1" ht="22.5" x14ac:dyDescent="0.25">
      <c r="E449" s="729" t="s">
        <v>1950</v>
      </c>
      <c r="F449" s="217" t="s">
        <v>1911</v>
      </c>
      <c r="G449" s="483" t="s">
        <v>1815</v>
      </c>
      <c r="H449" s="482" t="s">
        <v>327</v>
      </c>
      <c r="I449" s="482"/>
    </row>
    <row r="450" spans="5:9" s="493" customFormat="1" ht="45" x14ac:dyDescent="0.25">
      <c r="E450" s="729" t="s">
        <v>1950</v>
      </c>
      <c r="F450" s="217" t="s">
        <v>1912</v>
      </c>
      <c r="G450" s="483" t="s">
        <v>1815</v>
      </c>
      <c r="H450" s="482" t="s">
        <v>1</v>
      </c>
      <c r="I450" s="482"/>
    </row>
    <row r="451" spans="5:9" s="493" customFormat="1" ht="22.5" x14ac:dyDescent="0.25">
      <c r="E451" s="729" t="s">
        <v>1950</v>
      </c>
      <c r="F451" s="217" t="s">
        <v>1913</v>
      </c>
      <c r="G451" s="483" t="s">
        <v>1815</v>
      </c>
      <c r="H451" s="482" t="s">
        <v>311</v>
      </c>
      <c r="I451" s="482"/>
    </row>
    <row r="452" spans="5:9" s="493" customFormat="1" ht="22.5" x14ac:dyDescent="0.25">
      <c r="E452" s="729" t="s">
        <v>1950</v>
      </c>
      <c r="F452" s="217" t="s">
        <v>1914</v>
      </c>
      <c r="G452" s="483" t="s">
        <v>1815</v>
      </c>
      <c r="H452" s="482" t="s">
        <v>311</v>
      </c>
      <c r="I452" s="482"/>
    </row>
    <row r="453" spans="5:9" s="493" customFormat="1" ht="22.5" x14ac:dyDescent="0.25">
      <c r="E453" s="729" t="s">
        <v>1950</v>
      </c>
      <c r="F453" s="217" t="s">
        <v>1915</v>
      </c>
      <c r="G453" s="483" t="s">
        <v>1815</v>
      </c>
      <c r="H453" s="482" t="s">
        <v>328</v>
      </c>
      <c r="I453" s="482"/>
    </row>
    <row r="454" spans="5:9" s="493" customFormat="1" ht="22.5" x14ac:dyDescent="0.25">
      <c r="E454" s="729" t="s">
        <v>1950</v>
      </c>
      <c r="F454" s="539" t="s">
        <v>1916</v>
      </c>
      <c r="G454" s="483" t="s">
        <v>1815</v>
      </c>
      <c r="H454" s="482" t="s">
        <v>319</v>
      </c>
      <c r="I454" s="482"/>
    </row>
    <row r="455" spans="5:9" s="493" customFormat="1" ht="22.5" hidden="1" x14ac:dyDescent="0.25">
      <c r="E455" s="729" t="s">
        <v>1950</v>
      </c>
      <c r="F455" s="217"/>
      <c r="G455" s="483"/>
      <c r="H455" s="482"/>
      <c r="I455" s="482"/>
    </row>
    <row r="456" spans="5:9" s="493" customFormat="1" ht="22.5" x14ac:dyDescent="0.25">
      <c r="E456" s="729" t="s">
        <v>1950</v>
      </c>
      <c r="F456" s="217" t="s">
        <v>1917</v>
      </c>
      <c r="G456" s="483" t="s">
        <v>1815</v>
      </c>
      <c r="H456" s="482" t="s">
        <v>311</v>
      </c>
      <c r="I456" s="482"/>
    </row>
    <row r="457" spans="5:9" s="493" customFormat="1" ht="22.5" x14ac:dyDescent="0.25">
      <c r="E457" s="729" t="s">
        <v>1950</v>
      </c>
      <c r="F457" s="217" t="s">
        <v>1918</v>
      </c>
      <c r="G457" s="483" t="s">
        <v>1815</v>
      </c>
      <c r="H457" s="482" t="s">
        <v>329</v>
      </c>
      <c r="I457" s="482"/>
    </row>
    <row r="458" spans="5:9" s="493" customFormat="1" ht="22.5" x14ac:dyDescent="0.25">
      <c r="E458" s="729" t="s">
        <v>1950</v>
      </c>
      <c r="F458" s="217" t="s">
        <v>1919</v>
      </c>
      <c r="G458" s="483" t="s">
        <v>1815</v>
      </c>
      <c r="H458" s="482" t="s">
        <v>327</v>
      </c>
      <c r="I458" s="482"/>
    </row>
    <row r="459" spans="5:9" s="493" customFormat="1" ht="22.5" x14ac:dyDescent="0.25">
      <c r="E459" s="729" t="s">
        <v>1950</v>
      </c>
      <c r="F459" s="217" t="s">
        <v>1920</v>
      </c>
      <c r="G459" s="483" t="s">
        <v>1815</v>
      </c>
      <c r="H459" s="482" t="s">
        <v>1</v>
      </c>
      <c r="I459" s="482"/>
    </row>
    <row r="460" spans="5:9" s="493" customFormat="1" ht="22.5" x14ac:dyDescent="0.25">
      <c r="E460" s="729" t="s">
        <v>1950</v>
      </c>
      <c r="F460" s="217" t="s">
        <v>1921</v>
      </c>
      <c r="G460" s="483" t="s">
        <v>1815</v>
      </c>
      <c r="H460" s="482" t="s">
        <v>311</v>
      </c>
      <c r="I460" s="482"/>
    </row>
    <row r="461" spans="5:9" s="493" customFormat="1" ht="22.5" x14ac:dyDescent="0.25">
      <c r="E461" s="729" t="s">
        <v>1950</v>
      </c>
      <c r="F461" s="217" t="s">
        <v>1922</v>
      </c>
      <c r="G461" s="483" t="s">
        <v>1815</v>
      </c>
      <c r="H461" s="482" t="s">
        <v>311</v>
      </c>
      <c r="I461" s="482"/>
    </row>
    <row r="462" spans="5:9" s="493" customFormat="1" ht="22.5" x14ac:dyDescent="0.25">
      <c r="E462" s="729" t="s">
        <v>1950</v>
      </c>
      <c r="F462" s="217" t="s">
        <v>1923</v>
      </c>
      <c r="G462" s="483" t="s">
        <v>1815</v>
      </c>
      <c r="H462" s="482" t="s">
        <v>328</v>
      </c>
      <c r="I462" s="482"/>
    </row>
    <row r="463" spans="5:9" ht="22.5" x14ac:dyDescent="0.25">
      <c r="E463" s="729" t="s">
        <v>1950</v>
      </c>
      <c r="F463" s="217" t="s">
        <v>1924</v>
      </c>
      <c r="G463" s="108" t="s">
        <v>1815</v>
      </c>
      <c r="H463" s="217" t="s">
        <v>319</v>
      </c>
      <c r="I463" s="217"/>
    </row>
    <row r="464" spans="5:9" ht="22.5" x14ac:dyDescent="0.25">
      <c r="E464" s="729" t="s">
        <v>1950</v>
      </c>
      <c r="F464" s="217" t="s">
        <v>1925</v>
      </c>
      <c r="G464" s="108" t="s">
        <v>1815</v>
      </c>
      <c r="H464" s="217" t="s">
        <v>311</v>
      </c>
      <c r="I464" s="217"/>
    </row>
    <row r="465" spans="5:9" ht="22.5" x14ac:dyDescent="0.25">
      <c r="E465" s="729" t="s">
        <v>1950</v>
      </c>
      <c r="F465" s="217" t="s">
        <v>1926</v>
      </c>
      <c r="G465" s="108" t="s">
        <v>1815</v>
      </c>
      <c r="H465" s="217" t="s">
        <v>53</v>
      </c>
      <c r="I465" s="217"/>
    </row>
    <row r="466" spans="5:9" ht="22.5" x14ac:dyDescent="0.25">
      <c r="E466" s="729" t="s">
        <v>1950</v>
      </c>
      <c r="F466" s="217" t="s">
        <v>1927</v>
      </c>
      <c r="G466" s="217" t="s">
        <v>1815</v>
      </c>
      <c r="H466" s="217" t="s">
        <v>330</v>
      </c>
      <c r="I466" s="217"/>
    </row>
    <row r="467" spans="5:9" ht="45" x14ac:dyDescent="0.25">
      <c r="E467" s="729" t="s">
        <v>1950</v>
      </c>
      <c r="F467" s="217" t="s">
        <v>1928</v>
      </c>
      <c r="G467" s="217" t="s">
        <v>1815</v>
      </c>
      <c r="H467" s="217" t="s">
        <v>1</v>
      </c>
      <c r="I467" s="217"/>
    </row>
    <row r="468" spans="5:9" ht="33.75" x14ac:dyDescent="0.25">
      <c r="E468" s="729" t="s">
        <v>1950</v>
      </c>
      <c r="F468" s="217" t="s">
        <v>1929</v>
      </c>
      <c r="G468" s="217" t="s">
        <v>1819</v>
      </c>
      <c r="H468" s="217" t="s">
        <v>311</v>
      </c>
      <c r="I468" s="217"/>
    </row>
    <row r="469" spans="5:9" ht="22.5" x14ac:dyDescent="0.25">
      <c r="E469" s="729" t="s">
        <v>1950</v>
      </c>
      <c r="F469" s="217" t="s">
        <v>1930</v>
      </c>
      <c r="G469" s="217" t="s">
        <v>1815</v>
      </c>
      <c r="H469" s="217" t="s">
        <v>311</v>
      </c>
      <c r="I469" s="217"/>
    </row>
    <row r="470" spans="5:9" ht="33.75" x14ac:dyDescent="0.25">
      <c r="E470" s="221" t="s">
        <v>1950</v>
      </c>
      <c r="F470" s="217" t="s">
        <v>1931</v>
      </c>
      <c r="G470" s="108" t="s">
        <v>1815</v>
      </c>
      <c r="H470" s="108" t="s">
        <v>328</v>
      </c>
      <c r="I470" s="217"/>
    </row>
    <row r="471" spans="5:9" ht="22.5" x14ac:dyDescent="0.25">
      <c r="E471" s="221" t="s">
        <v>1950</v>
      </c>
      <c r="F471" s="217" t="s">
        <v>1932</v>
      </c>
      <c r="G471" s="108" t="s">
        <v>1815</v>
      </c>
      <c r="H471" s="108" t="s">
        <v>319</v>
      </c>
      <c r="I471" s="217"/>
    </row>
    <row r="472" spans="5:9" ht="22.5" x14ac:dyDescent="0.25">
      <c r="E472" s="221" t="s">
        <v>1950</v>
      </c>
      <c r="F472" s="217" t="s">
        <v>1933</v>
      </c>
      <c r="G472" s="108" t="s">
        <v>1815</v>
      </c>
      <c r="H472" s="108" t="s">
        <v>311</v>
      </c>
      <c r="I472" s="217"/>
    </row>
    <row r="473" spans="5:9" ht="22.5" x14ac:dyDescent="0.25">
      <c r="E473" s="221" t="s">
        <v>1950</v>
      </c>
      <c r="F473" s="217" t="s">
        <v>1934</v>
      </c>
      <c r="G473" s="108" t="s">
        <v>1815</v>
      </c>
      <c r="H473" s="108" t="s">
        <v>22</v>
      </c>
      <c r="I473" s="217"/>
    </row>
    <row r="474" spans="5:9" ht="22.5" x14ac:dyDescent="0.25">
      <c r="E474" s="221" t="s">
        <v>1950</v>
      </c>
      <c r="F474" s="217" t="s">
        <v>1935</v>
      </c>
      <c r="G474" s="108" t="s">
        <v>1815</v>
      </c>
      <c r="H474" s="108" t="s">
        <v>330</v>
      </c>
      <c r="I474" s="217"/>
    </row>
    <row r="475" spans="5:9" ht="33.75" x14ac:dyDescent="0.25">
      <c r="E475" s="221" t="s">
        <v>1950</v>
      </c>
      <c r="F475" s="217" t="s">
        <v>1936</v>
      </c>
      <c r="G475" s="108" t="s">
        <v>1819</v>
      </c>
      <c r="H475" s="108" t="s">
        <v>1</v>
      </c>
      <c r="I475" s="217"/>
    </row>
    <row r="476" spans="5:9" ht="22.5" x14ac:dyDescent="0.25">
      <c r="E476" s="221" t="s">
        <v>1950</v>
      </c>
      <c r="F476" s="217" t="s">
        <v>1937</v>
      </c>
      <c r="G476" s="108" t="s">
        <v>1815</v>
      </c>
      <c r="H476" s="108" t="s">
        <v>311</v>
      </c>
      <c r="I476" s="217"/>
    </row>
    <row r="477" spans="5:9" ht="22.5" x14ac:dyDescent="0.25">
      <c r="E477" s="221" t="s">
        <v>1950</v>
      </c>
      <c r="F477" s="217" t="s">
        <v>1938</v>
      </c>
      <c r="G477" s="108" t="s">
        <v>1815</v>
      </c>
      <c r="H477" s="108" t="s">
        <v>311</v>
      </c>
      <c r="I477" s="217"/>
    </row>
    <row r="478" spans="5:9" ht="22.5" x14ac:dyDescent="0.25">
      <c r="E478" s="221" t="s">
        <v>1950</v>
      </c>
      <c r="F478" s="217" t="s">
        <v>1939</v>
      </c>
      <c r="G478" s="108" t="s">
        <v>1815</v>
      </c>
      <c r="H478" s="108" t="s">
        <v>328</v>
      </c>
      <c r="I478" s="217"/>
    </row>
    <row r="479" spans="5:9" ht="22.5" x14ac:dyDescent="0.25">
      <c r="E479" s="221" t="s">
        <v>1950</v>
      </c>
      <c r="F479" s="217" t="s">
        <v>1940</v>
      </c>
      <c r="G479" s="108" t="s">
        <v>1815</v>
      </c>
      <c r="H479" s="108" t="s">
        <v>319</v>
      </c>
      <c r="I479" s="217"/>
    </row>
    <row r="480" spans="5:9" ht="22.5" x14ac:dyDescent="0.25">
      <c r="E480" s="221" t="s">
        <v>1950</v>
      </c>
      <c r="F480" s="217" t="s">
        <v>3280</v>
      </c>
      <c r="G480" s="108" t="s">
        <v>1815</v>
      </c>
      <c r="H480" s="108" t="s">
        <v>311</v>
      </c>
      <c r="I480" s="217"/>
    </row>
    <row r="481" spans="5:9" ht="22.5" x14ac:dyDescent="0.25">
      <c r="E481" s="221" t="s">
        <v>1950</v>
      </c>
      <c r="F481" s="651" t="s">
        <v>1941</v>
      </c>
      <c r="G481" s="483" t="s">
        <v>1815</v>
      </c>
      <c r="H481" s="494" t="s">
        <v>332</v>
      </c>
      <c r="I481" s="482"/>
    </row>
    <row r="482" spans="5:9" ht="22.5" x14ac:dyDescent="0.25">
      <c r="E482" s="221" t="s">
        <v>1950</v>
      </c>
      <c r="F482" s="482" t="s">
        <v>1942</v>
      </c>
      <c r="G482" s="483"/>
      <c r="H482" s="483" t="s">
        <v>319</v>
      </c>
      <c r="I482" s="482" t="s">
        <v>3282</v>
      </c>
    </row>
    <row r="483" spans="5:9" ht="22.5" x14ac:dyDescent="0.25">
      <c r="E483" s="221" t="s">
        <v>1950</v>
      </c>
      <c r="F483" s="482" t="s">
        <v>1942</v>
      </c>
      <c r="G483" s="483" t="s">
        <v>57</v>
      </c>
      <c r="H483" s="483" t="s">
        <v>319</v>
      </c>
      <c r="I483" s="482" t="s">
        <v>1839</v>
      </c>
    </row>
    <row r="484" spans="5:9" ht="22.5" x14ac:dyDescent="0.25">
      <c r="E484" s="221" t="s">
        <v>1950</v>
      </c>
      <c r="F484" s="482" t="s">
        <v>1943</v>
      </c>
      <c r="G484" s="483"/>
      <c r="H484" s="483" t="s">
        <v>319</v>
      </c>
      <c r="I484" s="482" t="s">
        <v>3265</v>
      </c>
    </row>
    <row r="485" spans="5:9" ht="22.5" x14ac:dyDescent="0.25">
      <c r="E485" s="221" t="s">
        <v>1950</v>
      </c>
      <c r="F485" s="482" t="s">
        <v>1943</v>
      </c>
      <c r="G485" s="483" t="s">
        <v>45</v>
      </c>
      <c r="H485" s="483" t="s">
        <v>319</v>
      </c>
      <c r="I485" s="482" t="s">
        <v>1839</v>
      </c>
    </row>
    <row r="486" spans="5:9" ht="22.5" x14ac:dyDescent="0.25">
      <c r="E486" s="221" t="s">
        <v>1950</v>
      </c>
      <c r="F486" s="482" t="s">
        <v>1944</v>
      </c>
      <c r="G486" s="483"/>
      <c r="H486" s="483" t="s">
        <v>319</v>
      </c>
      <c r="I486" s="482" t="s">
        <v>1867</v>
      </c>
    </row>
    <row r="487" spans="5:9" ht="22.5" x14ac:dyDescent="0.25">
      <c r="E487" s="221" t="s">
        <v>1950</v>
      </c>
      <c r="F487" s="482" t="s">
        <v>1944</v>
      </c>
      <c r="G487" s="483" t="s">
        <v>57</v>
      </c>
      <c r="H487" s="483" t="s">
        <v>319</v>
      </c>
      <c r="I487" s="482" t="s">
        <v>1839</v>
      </c>
    </row>
    <row r="488" spans="5:9" ht="22.5" x14ac:dyDescent="0.25">
      <c r="E488" s="221" t="s">
        <v>1950</v>
      </c>
      <c r="F488" s="482" t="s">
        <v>1945</v>
      </c>
      <c r="G488" s="483" t="s">
        <v>1815</v>
      </c>
      <c r="H488" s="483" t="s">
        <v>319</v>
      </c>
      <c r="I488" s="482"/>
    </row>
    <row r="489" spans="5:9" ht="22.5" x14ac:dyDescent="0.25">
      <c r="E489" s="221" t="s">
        <v>1950</v>
      </c>
      <c r="F489" s="482" t="s">
        <v>1946</v>
      </c>
      <c r="G489" s="483"/>
      <c r="H489" s="483" t="s">
        <v>319</v>
      </c>
      <c r="I489" s="482" t="s">
        <v>1868</v>
      </c>
    </row>
    <row r="490" spans="5:9" ht="22.5" x14ac:dyDescent="0.25">
      <c r="E490" s="221" t="s">
        <v>1950</v>
      </c>
      <c r="F490" s="482" t="s">
        <v>1946</v>
      </c>
      <c r="G490" s="483" t="s">
        <v>57</v>
      </c>
      <c r="H490" s="483" t="s">
        <v>319</v>
      </c>
      <c r="I490" s="482" t="s">
        <v>1839</v>
      </c>
    </row>
    <row r="491" spans="5:9" ht="22.5" x14ac:dyDescent="0.25">
      <c r="E491" s="221" t="s">
        <v>1950</v>
      </c>
      <c r="F491" s="482" t="s">
        <v>1947</v>
      </c>
      <c r="G491" s="483" t="s">
        <v>1820</v>
      </c>
      <c r="H491" s="483"/>
      <c r="I491" s="482"/>
    </row>
    <row r="492" spans="5:9" x14ac:dyDescent="0.25">
      <c r="E492" s="116"/>
      <c r="F492" s="117"/>
      <c r="G492" s="118"/>
      <c r="H492" s="118"/>
      <c r="I492" s="117"/>
    </row>
    <row r="493" spans="5:9" x14ac:dyDescent="0.25">
      <c r="E493" s="116"/>
      <c r="F493" s="117"/>
      <c r="G493" s="118"/>
      <c r="H493" s="118"/>
      <c r="I493" s="117"/>
    </row>
    <row r="494" spans="5:9" ht="14.45" customHeight="1" x14ac:dyDescent="0.25">
      <c r="E494" s="1244" t="s">
        <v>3629</v>
      </c>
      <c r="F494" s="1082" t="s">
        <v>3665</v>
      </c>
      <c r="G494" s="986" t="s">
        <v>3712</v>
      </c>
      <c r="H494" s="108" t="s">
        <v>311</v>
      </c>
      <c r="I494" s="1242" t="s">
        <v>3652</v>
      </c>
    </row>
    <row r="495" spans="5:9" ht="20.45" customHeight="1" x14ac:dyDescent="0.25">
      <c r="E495" s="1244"/>
      <c r="F495" s="1082" t="s">
        <v>3632</v>
      </c>
      <c r="G495" s="110">
        <v>0</v>
      </c>
      <c r="H495" s="108" t="s">
        <v>319</v>
      </c>
      <c r="I495" s="1242"/>
    </row>
    <row r="496" spans="5:9" ht="22.5" x14ac:dyDescent="0.25">
      <c r="E496" s="1244"/>
      <c r="F496" s="1082" t="s">
        <v>3633</v>
      </c>
      <c r="G496" s="108">
        <v>1</v>
      </c>
      <c r="H496" s="108" t="s">
        <v>319</v>
      </c>
      <c r="I496" s="1242"/>
    </row>
    <row r="497" spans="5:9" x14ac:dyDescent="0.25">
      <c r="E497" s="1238" t="s">
        <v>3629</v>
      </c>
      <c r="F497" s="1082" t="s">
        <v>3665</v>
      </c>
      <c r="G497" s="986" t="s">
        <v>3712</v>
      </c>
      <c r="H497" s="108" t="s">
        <v>311</v>
      </c>
      <c r="I497" s="1242" t="s">
        <v>3661</v>
      </c>
    </row>
    <row r="498" spans="5:9" ht="22.5" x14ac:dyDescent="0.25">
      <c r="E498" s="1239"/>
      <c r="F498" s="217" t="s">
        <v>1725</v>
      </c>
      <c r="G498" s="986" t="s">
        <v>3720</v>
      </c>
      <c r="H498" s="108" t="s">
        <v>3721</v>
      </c>
      <c r="I498" s="1243"/>
    </row>
    <row r="499" spans="5:9" x14ac:dyDescent="0.25">
      <c r="E499" s="1238" t="s">
        <v>3629</v>
      </c>
      <c r="F499" s="1082" t="s">
        <v>3665</v>
      </c>
      <c r="G499" s="986" t="s">
        <v>3712</v>
      </c>
      <c r="H499" s="108" t="s">
        <v>311</v>
      </c>
      <c r="I499" s="1242" t="s">
        <v>3661</v>
      </c>
    </row>
    <row r="500" spans="5:9" ht="22.5" x14ac:dyDescent="0.25">
      <c r="E500" s="1239"/>
      <c r="F500" s="217" t="s">
        <v>3635</v>
      </c>
      <c r="G500" s="986" t="s">
        <v>3697</v>
      </c>
      <c r="H500" s="217" t="s">
        <v>3698</v>
      </c>
      <c r="I500" s="1243"/>
    </row>
    <row r="501" spans="5:9" x14ac:dyDescent="0.25">
      <c r="E501" s="1238" t="s">
        <v>3629</v>
      </c>
      <c r="F501" s="1082" t="s">
        <v>3665</v>
      </c>
      <c r="G501" s="986" t="s">
        <v>3712</v>
      </c>
      <c r="H501" s="108" t="s">
        <v>311</v>
      </c>
      <c r="I501" s="1242" t="s">
        <v>3661</v>
      </c>
    </row>
    <row r="502" spans="5:9" ht="22.5" x14ac:dyDescent="0.25">
      <c r="E502" s="1240"/>
      <c r="F502" s="217" t="s">
        <v>3636</v>
      </c>
      <c r="G502" s="108" t="s">
        <v>3722</v>
      </c>
      <c r="H502" s="108" t="s">
        <v>3723</v>
      </c>
      <c r="I502" s="1243"/>
    </row>
    <row r="503" spans="5:9" ht="15" x14ac:dyDescent="0.25">
      <c r="E503" s="1145"/>
      <c r="F503" s="1082"/>
      <c r="G503" s="986"/>
      <c r="H503" s="986"/>
      <c r="I503" s="1146"/>
    </row>
    <row r="504" spans="5:9" ht="13.9" customHeight="1" x14ac:dyDescent="0.25">
      <c r="E504" s="1238" t="s">
        <v>1953</v>
      </c>
      <c r="F504" s="1082" t="s">
        <v>3665</v>
      </c>
      <c r="G504" s="986" t="s">
        <v>3712</v>
      </c>
      <c r="H504" s="108" t="s">
        <v>311</v>
      </c>
      <c r="I504" s="1242" t="s">
        <v>3661</v>
      </c>
    </row>
    <row r="505" spans="5:9" ht="22.5" x14ac:dyDescent="0.25">
      <c r="E505" s="1240"/>
      <c r="F505" s="217" t="s">
        <v>3637</v>
      </c>
      <c r="G505" s="986" t="s">
        <v>3699</v>
      </c>
      <c r="H505" s="121" t="s">
        <v>3700</v>
      </c>
      <c r="I505" s="1243"/>
    </row>
    <row r="506" spans="5:9" x14ac:dyDescent="0.25">
      <c r="E506" s="1238" t="s">
        <v>1953</v>
      </c>
      <c r="F506" s="1082" t="s">
        <v>3665</v>
      </c>
      <c r="G506" s="986" t="s">
        <v>3712</v>
      </c>
      <c r="H506" s="108" t="s">
        <v>311</v>
      </c>
      <c r="I506" s="1242" t="s">
        <v>3661</v>
      </c>
    </row>
    <row r="507" spans="5:9" ht="22.5" x14ac:dyDescent="0.25">
      <c r="E507" s="1240"/>
      <c r="F507" s="217" t="s">
        <v>3638</v>
      </c>
      <c r="G507" s="986" t="s">
        <v>3697</v>
      </c>
      <c r="H507" s="217" t="s">
        <v>3724</v>
      </c>
      <c r="I507" s="1243"/>
    </row>
    <row r="508" spans="5:9" x14ac:dyDescent="0.25">
      <c r="E508" s="1238" t="s">
        <v>1953</v>
      </c>
      <c r="F508" s="1082" t="s">
        <v>3665</v>
      </c>
      <c r="G508" s="986" t="s">
        <v>3712</v>
      </c>
      <c r="H508" s="108" t="s">
        <v>311</v>
      </c>
      <c r="I508" s="1242" t="s">
        <v>3661</v>
      </c>
    </row>
    <row r="509" spans="5:9" ht="22.5" x14ac:dyDescent="0.25">
      <c r="E509" s="1240"/>
      <c r="F509" s="217" t="s">
        <v>3639</v>
      </c>
      <c r="G509" s="108" t="s">
        <v>3722</v>
      </c>
      <c r="H509" s="121" t="s">
        <v>3723</v>
      </c>
      <c r="I509" s="1243"/>
    </row>
    <row r="510" spans="5:9" ht="22.5" x14ac:dyDescent="0.25">
      <c r="E510" s="1238" t="s">
        <v>1953</v>
      </c>
      <c r="F510" s="1082" t="s">
        <v>3641</v>
      </c>
      <c r="G510" s="986">
        <v>0</v>
      </c>
      <c r="H510" s="108" t="s">
        <v>319</v>
      </c>
      <c r="I510" s="1241" t="s">
        <v>3654</v>
      </c>
    </row>
    <row r="511" spans="5:9" ht="22.5" x14ac:dyDescent="0.25">
      <c r="E511" s="1240"/>
      <c r="F511" s="1082" t="s">
        <v>3642</v>
      </c>
      <c r="G511" s="986">
        <v>1</v>
      </c>
      <c r="H511" s="108" t="s">
        <v>319</v>
      </c>
      <c r="I511" s="1172"/>
    </row>
    <row r="512" spans="5:9" ht="25.5" customHeight="1" x14ac:dyDescent="0.25">
      <c r="E512" s="1226" t="s">
        <v>1803</v>
      </c>
      <c r="F512" s="119" t="s">
        <v>1956</v>
      </c>
      <c r="G512" s="120">
        <v>3</v>
      </c>
      <c r="H512" s="1229"/>
      <c r="I512" s="1196" t="s">
        <v>3266</v>
      </c>
    </row>
    <row r="513" spans="5:9" ht="24" customHeight="1" x14ac:dyDescent="0.25">
      <c r="E513" s="1227"/>
      <c r="F513" s="119" t="s">
        <v>1957</v>
      </c>
      <c r="G513" s="120">
        <v>4</v>
      </c>
      <c r="H513" s="1230"/>
      <c r="I513" s="1197"/>
    </row>
    <row r="514" spans="5:9" ht="23.25" customHeight="1" x14ac:dyDescent="0.25">
      <c r="E514" s="1227"/>
      <c r="F514" s="119" t="s">
        <v>1958</v>
      </c>
      <c r="G514" s="120">
        <v>1955</v>
      </c>
      <c r="H514" s="1230"/>
      <c r="I514" s="1197"/>
    </row>
    <row r="515" spans="5:9" x14ac:dyDescent="0.25">
      <c r="E515" s="1228"/>
      <c r="F515" s="484" t="s">
        <v>97</v>
      </c>
      <c r="G515" s="484" t="s">
        <v>361</v>
      </c>
      <c r="H515" s="1231"/>
      <c r="I515" s="1197"/>
    </row>
    <row r="516" spans="5:9" ht="22.5" x14ac:dyDescent="0.25">
      <c r="E516" s="1214" t="s">
        <v>1803</v>
      </c>
      <c r="F516" s="217" t="s">
        <v>1956</v>
      </c>
      <c r="G516" s="108">
        <v>3</v>
      </c>
      <c r="H516" s="1192"/>
      <c r="I516" s="1191" t="s">
        <v>3267</v>
      </c>
    </row>
    <row r="517" spans="5:9" ht="22.5" x14ac:dyDescent="0.25">
      <c r="E517" s="1251"/>
      <c r="F517" s="217" t="s">
        <v>1957</v>
      </c>
      <c r="G517" s="108">
        <v>4</v>
      </c>
      <c r="H517" s="1251"/>
      <c r="I517" s="1195"/>
    </row>
    <row r="518" spans="5:9" ht="22.5" x14ac:dyDescent="0.25">
      <c r="E518" s="1251"/>
      <c r="F518" s="217" t="s">
        <v>1958</v>
      </c>
      <c r="G518" s="108">
        <v>1955</v>
      </c>
      <c r="H518" s="1251"/>
      <c r="I518" s="1195"/>
    </row>
    <row r="519" spans="5:9" ht="22.5" x14ac:dyDescent="0.25">
      <c r="E519" s="1215"/>
      <c r="F519" s="217" t="s">
        <v>1959</v>
      </c>
      <c r="G519" s="108" t="s">
        <v>361</v>
      </c>
      <c r="H519" s="1215"/>
      <c r="I519" s="1195"/>
    </row>
    <row r="520" spans="5:9" ht="22.5" x14ac:dyDescent="0.25">
      <c r="E520" s="1191" t="s">
        <v>1803</v>
      </c>
      <c r="F520" s="217" t="s">
        <v>1960</v>
      </c>
      <c r="G520" s="219" t="s">
        <v>363</v>
      </c>
      <c r="H520" s="1193"/>
      <c r="I520" s="1191" t="s">
        <v>1988</v>
      </c>
    </row>
    <row r="521" spans="5:9" ht="22.5" x14ac:dyDescent="0.25">
      <c r="E521" s="1195"/>
      <c r="F521" s="217" t="s">
        <v>1961</v>
      </c>
      <c r="G521" s="516" t="s">
        <v>701</v>
      </c>
      <c r="H521" s="1193"/>
      <c r="I521" s="1195"/>
    </row>
    <row r="522" spans="5:9" ht="22.5" x14ac:dyDescent="0.25">
      <c r="E522" s="1191" t="s">
        <v>1803</v>
      </c>
      <c r="F522" s="119" t="s">
        <v>1960</v>
      </c>
      <c r="G522" s="517" t="s">
        <v>363</v>
      </c>
      <c r="H522" s="1194"/>
      <c r="I522" s="1196" t="s">
        <v>1989</v>
      </c>
    </row>
    <row r="523" spans="5:9" ht="22.5" x14ac:dyDescent="0.25">
      <c r="E523" s="1195"/>
      <c r="F523" s="119" t="s">
        <v>1888</v>
      </c>
      <c r="G523" s="518" t="s">
        <v>701</v>
      </c>
      <c r="H523" s="1194"/>
      <c r="I523" s="1197"/>
    </row>
    <row r="524" spans="5:9" ht="22.5" x14ac:dyDescent="0.25">
      <c r="E524" s="1191" t="s">
        <v>1803</v>
      </c>
      <c r="F524" s="217" t="s">
        <v>1960</v>
      </c>
      <c r="G524" s="219" t="s">
        <v>363</v>
      </c>
      <c r="H524" s="1193"/>
      <c r="I524" s="1191" t="s">
        <v>1990</v>
      </c>
    </row>
    <row r="525" spans="5:9" ht="22.5" x14ac:dyDescent="0.25">
      <c r="E525" s="1195"/>
      <c r="F525" s="217" t="s">
        <v>1885</v>
      </c>
      <c r="G525" s="516" t="s">
        <v>701</v>
      </c>
      <c r="H525" s="1193"/>
      <c r="I525" s="1195"/>
    </row>
    <row r="526" spans="5:9" ht="21.75" customHeight="1" x14ac:dyDescent="0.25">
      <c r="E526" s="1196" t="s">
        <v>1803</v>
      </c>
      <c r="F526" s="120" t="s">
        <v>1960</v>
      </c>
      <c r="G526" s="517" t="s">
        <v>363</v>
      </c>
      <c r="H526" s="1216"/>
      <c r="I526" s="1196" t="s">
        <v>1991</v>
      </c>
    </row>
    <row r="527" spans="5:9" ht="22.5" x14ac:dyDescent="0.25">
      <c r="E527" s="1197"/>
      <c r="F527" s="120" t="s">
        <v>1934</v>
      </c>
      <c r="G527" s="519" t="s">
        <v>22</v>
      </c>
      <c r="H527" s="1216"/>
      <c r="I527" s="1197"/>
    </row>
    <row r="528" spans="5:9" ht="22.5" x14ac:dyDescent="0.25">
      <c r="E528" s="1197"/>
      <c r="F528" s="120" t="s">
        <v>1937</v>
      </c>
      <c r="G528" s="517" t="s">
        <v>701</v>
      </c>
      <c r="H528" s="1216"/>
      <c r="I528" s="1197"/>
    </row>
    <row r="529" spans="5:9" ht="22.5" x14ac:dyDescent="0.25">
      <c r="E529" s="1196" t="s">
        <v>1803</v>
      </c>
      <c r="F529" s="108" t="s">
        <v>1960</v>
      </c>
      <c r="G529" s="219" t="s">
        <v>363</v>
      </c>
      <c r="H529" s="1225"/>
      <c r="I529" s="1191" t="s">
        <v>1992</v>
      </c>
    </row>
    <row r="530" spans="5:9" ht="22.5" x14ac:dyDescent="0.25">
      <c r="E530" s="1197"/>
      <c r="F530" s="217" t="s">
        <v>1918</v>
      </c>
      <c r="G530" s="115" t="s">
        <v>22</v>
      </c>
      <c r="H530" s="1225"/>
      <c r="I530" s="1195"/>
    </row>
    <row r="531" spans="5:9" ht="22.5" x14ac:dyDescent="0.25">
      <c r="E531" s="1197"/>
      <c r="F531" s="217" t="s">
        <v>1921</v>
      </c>
      <c r="G531" s="219" t="s">
        <v>701</v>
      </c>
      <c r="H531" s="1225"/>
      <c r="I531" s="1195"/>
    </row>
    <row r="532" spans="5:9" ht="22.5" x14ac:dyDescent="0.25">
      <c r="E532" s="1196" t="s">
        <v>1803</v>
      </c>
      <c r="F532" s="120" t="s">
        <v>1960</v>
      </c>
      <c r="G532" s="517" t="s">
        <v>363</v>
      </c>
      <c r="H532" s="1216"/>
      <c r="I532" s="1196" t="s">
        <v>1993</v>
      </c>
    </row>
    <row r="533" spans="5:9" ht="22.5" x14ac:dyDescent="0.25">
      <c r="E533" s="1197"/>
      <c r="F533" s="120" t="s">
        <v>1926</v>
      </c>
      <c r="G533" s="519" t="s">
        <v>53</v>
      </c>
      <c r="H533" s="1216"/>
      <c r="I533" s="1197"/>
    </row>
    <row r="534" spans="5:9" ht="22.5" x14ac:dyDescent="0.25">
      <c r="E534" s="1197"/>
      <c r="F534" s="520" t="s">
        <v>1929</v>
      </c>
      <c r="G534" s="517" t="s">
        <v>362</v>
      </c>
      <c r="H534" s="1216"/>
      <c r="I534" s="1197"/>
    </row>
    <row r="535" spans="5:9" ht="22.5" x14ac:dyDescent="0.25">
      <c r="E535" s="1196" t="s">
        <v>1803</v>
      </c>
      <c r="F535" s="483" t="s">
        <v>1960</v>
      </c>
      <c r="G535" s="103" t="s">
        <v>363</v>
      </c>
      <c r="H535" s="1225"/>
      <c r="I535" s="1191" t="s">
        <v>1994</v>
      </c>
    </row>
    <row r="536" spans="5:9" ht="22.5" x14ac:dyDescent="0.25">
      <c r="E536" s="1197"/>
      <c r="F536" s="482" t="s">
        <v>1963</v>
      </c>
      <c r="G536" s="75" t="s">
        <v>53</v>
      </c>
      <c r="H536" s="1225"/>
      <c r="I536" s="1195"/>
    </row>
    <row r="537" spans="5:9" ht="22.5" x14ac:dyDescent="0.25">
      <c r="E537" s="1197"/>
      <c r="F537" s="482" t="s">
        <v>1964</v>
      </c>
      <c r="G537" s="103" t="s">
        <v>362</v>
      </c>
      <c r="H537" s="1225"/>
      <c r="I537" s="1195"/>
    </row>
    <row r="538" spans="5:9" ht="22.5" x14ac:dyDescent="0.25">
      <c r="E538" s="1199" t="s">
        <v>1803</v>
      </c>
      <c r="F538" s="223" t="s">
        <v>1965</v>
      </c>
      <c r="G538" s="123" t="s">
        <v>26</v>
      </c>
      <c r="H538" s="1201"/>
      <c r="I538" s="1199" t="s">
        <v>1995</v>
      </c>
    </row>
    <row r="539" spans="5:9" ht="22.5" x14ac:dyDescent="0.25">
      <c r="E539" s="1200"/>
      <c r="F539" s="223" t="s">
        <v>1967</v>
      </c>
      <c r="G539" s="123" t="s">
        <v>365</v>
      </c>
      <c r="H539" s="1201"/>
      <c r="I539" s="1200"/>
    </row>
    <row r="540" spans="5:9" ht="22.5" x14ac:dyDescent="0.25">
      <c r="E540" s="1199" t="s">
        <v>1803</v>
      </c>
      <c r="F540" s="217" t="s">
        <v>1965</v>
      </c>
      <c r="G540" s="219" t="s">
        <v>25</v>
      </c>
      <c r="H540" s="1193"/>
      <c r="I540" s="1191" t="s">
        <v>1996</v>
      </c>
    </row>
    <row r="541" spans="5:9" ht="22.5" x14ac:dyDescent="0.25">
      <c r="E541" s="1200"/>
      <c r="F541" s="217" t="s">
        <v>1967</v>
      </c>
      <c r="G541" s="121" t="s">
        <v>366</v>
      </c>
      <c r="H541" s="1193"/>
      <c r="I541" s="1195"/>
    </row>
    <row r="542" spans="5:9" ht="22.5" x14ac:dyDescent="0.25">
      <c r="E542" s="1199" t="s">
        <v>1803</v>
      </c>
      <c r="F542" s="223" t="s">
        <v>2429</v>
      </c>
      <c r="G542" s="521">
        <v>1</v>
      </c>
      <c r="H542" s="1201"/>
      <c r="I542" s="1199" t="s">
        <v>1997</v>
      </c>
    </row>
    <row r="543" spans="5:9" ht="22.5" x14ac:dyDescent="0.25">
      <c r="E543" s="1200"/>
      <c r="F543" s="223" t="s">
        <v>1968</v>
      </c>
      <c r="G543" s="522"/>
      <c r="H543" s="1201"/>
      <c r="I543" s="1200"/>
    </row>
    <row r="544" spans="5:9" ht="22.5" x14ac:dyDescent="0.25">
      <c r="E544" s="1199" t="s">
        <v>1803</v>
      </c>
      <c r="F544" s="217" t="s">
        <v>1968</v>
      </c>
      <c r="G544" s="115">
        <v>1</v>
      </c>
      <c r="H544" s="1193"/>
      <c r="I544" s="1191" t="s">
        <v>1998</v>
      </c>
    </row>
    <row r="545" spans="5:9" ht="22.5" x14ac:dyDescent="0.25">
      <c r="E545" s="1200"/>
      <c r="F545" s="217" t="s">
        <v>1884</v>
      </c>
      <c r="G545" s="514"/>
      <c r="H545" s="1193"/>
      <c r="I545" s="1195"/>
    </row>
    <row r="546" spans="5:9" ht="22.5" x14ac:dyDescent="0.25">
      <c r="E546" s="1217" t="s">
        <v>1803</v>
      </c>
      <c r="F546" s="482" t="s">
        <v>1965</v>
      </c>
      <c r="G546" s="75" t="s">
        <v>25</v>
      </c>
      <c r="H546" s="1222"/>
      <c r="I546" s="1217" t="s">
        <v>1999</v>
      </c>
    </row>
    <row r="547" spans="5:9" ht="22.5" x14ac:dyDescent="0.25">
      <c r="E547" s="1218"/>
      <c r="F547" s="94" t="s">
        <v>1968</v>
      </c>
      <c r="G547" s="76">
        <v>1</v>
      </c>
      <c r="H547" s="1223"/>
      <c r="I547" s="1220"/>
    </row>
    <row r="548" spans="5:9" ht="22.5" x14ac:dyDescent="0.25">
      <c r="E548" s="1219"/>
      <c r="F548" s="482" t="s">
        <v>1884</v>
      </c>
      <c r="G548" s="222" t="s">
        <v>47</v>
      </c>
      <c r="H548" s="1224"/>
      <c r="I548" s="1221"/>
    </row>
    <row r="549" spans="5:9" ht="22.5" x14ac:dyDescent="0.25">
      <c r="E549" s="1199" t="s">
        <v>1803</v>
      </c>
      <c r="F549" s="119" t="s">
        <v>1969</v>
      </c>
      <c r="G549" s="521">
        <v>1</v>
      </c>
      <c r="H549" s="1213"/>
      <c r="I549" s="1199" t="s">
        <v>2000</v>
      </c>
    </row>
    <row r="550" spans="5:9" ht="22.5" x14ac:dyDescent="0.25">
      <c r="E550" s="1200"/>
      <c r="F550" s="119" t="s">
        <v>1970</v>
      </c>
      <c r="G550" s="123"/>
      <c r="H550" s="1213"/>
      <c r="I550" s="1200"/>
    </row>
    <row r="551" spans="5:9" s="498" customFormat="1" ht="27" customHeight="1" x14ac:dyDescent="0.25">
      <c r="E551" s="1214" t="s">
        <v>1803</v>
      </c>
      <c r="F551" s="217" t="s">
        <v>1966</v>
      </c>
      <c r="G551" s="115" t="s">
        <v>25</v>
      </c>
      <c r="H551" s="1192"/>
      <c r="I551" s="1214" t="s">
        <v>2001</v>
      </c>
    </row>
    <row r="552" spans="5:9" s="498" customFormat="1" ht="22.5" x14ac:dyDescent="0.25">
      <c r="E552" s="1251"/>
      <c r="F552" s="217" t="s">
        <v>1971</v>
      </c>
      <c r="G552" s="121"/>
      <c r="H552" s="1251"/>
      <c r="I552" s="1251"/>
    </row>
    <row r="553" spans="5:9" s="498" customFormat="1" ht="22.5" x14ac:dyDescent="0.25">
      <c r="E553" s="1251"/>
      <c r="F553" s="482" t="s">
        <v>2479</v>
      </c>
      <c r="G553" s="222" t="s">
        <v>2595</v>
      </c>
      <c r="H553" s="1251"/>
      <c r="I553" s="1251"/>
    </row>
    <row r="554" spans="5:9" s="498" customFormat="1" ht="22.5" x14ac:dyDescent="0.25">
      <c r="E554" s="1215"/>
      <c r="F554" s="217" t="s">
        <v>1972</v>
      </c>
      <c r="G554" s="121" t="s">
        <v>21</v>
      </c>
      <c r="H554" s="1215"/>
      <c r="I554" s="1215"/>
    </row>
    <row r="555" spans="5:9" ht="33.75" x14ac:dyDescent="0.25">
      <c r="E555" s="1199" t="s">
        <v>1803</v>
      </c>
      <c r="F555" s="223" t="s">
        <v>1973</v>
      </c>
      <c r="G555" s="523" t="s">
        <v>363</v>
      </c>
      <c r="H555" s="1213"/>
      <c r="I555" s="1199" t="s">
        <v>2002</v>
      </c>
    </row>
    <row r="556" spans="5:9" ht="22.5" x14ac:dyDescent="0.25">
      <c r="E556" s="1200"/>
      <c r="F556" s="223" t="s">
        <v>1960</v>
      </c>
      <c r="G556" s="484" t="s">
        <v>689</v>
      </c>
      <c r="H556" s="1213"/>
      <c r="I556" s="1200"/>
    </row>
    <row r="557" spans="5:9" ht="22.5" x14ac:dyDescent="0.25">
      <c r="E557" s="1199" t="s">
        <v>1803</v>
      </c>
      <c r="F557" s="217" t="s">
        <v>1913</v>
      </c>
      <c r="G557" s="219" t="s">
        <v>363</v>
      </c>
      <c r="H557" s="1193"/>
      <c r="I557" s="1191" t="s">
        <v>2003</v>
      </c>
    </row>
    <row r="558" spans="5:9" ht="22.5" x14ac:dyDescent="0.25">
      <c r="E558" s="1200"/>
      <c r="F558" s="217" t="s">
        <v>1914</v>
      </c>
      <c r="G558" s="516" t="s">
        <v>362</v>
      </c>
      <c r="H558" s="1193"/>
      <c r="I558" s="1195"/>
    </row>
    <row r="559" spans="5:9" ht="22.5" x14ac:dyDescent="0.25">
      <c r="E559" s="1199" t="s">
        <v>1803</v>
      </c>
      <c r="F559" s="223" t="s">
        <v>1921</v>
      </c>
      <c r="G559" s="523" t="s">
        <v>363</v>
      </c>
      <c r="H559" s="1213"/>
      <c r="I559" s="1199" t="s">
        <v>2003</v>
      </c>
    </row>
    <row r="560" spans="5:9" ht="22.5" x14ac:dyDescent="0.25">
      <c r="E560" s="1200"/>
      <c r="F560" s="223" t="s">
        <v>1974</v>
      </c>
      <c r="G560" s="524" t="s">
        <v>362</v>
      </c>
      <c r="H560" s="1213"/>
      <c r="I560" s="1200"/>
    </row>
    <row r="561" spans="5:9" ht="22.5" x14ac:dyDescent="0.25">
      <c r="E561" s="1199" t="s">
        <v>1803</v>
      </c>
      <c r="F561" s="217" t="s">
        <v>1929</v>
      </c>
      <c r="G561" s="219" t="s">
        <v>363</v>
      </c>
      <c r="H561" s="1193"/>
      <c r="I561" s="1191" t="s">
        <v>2004</v>
      </c>
    </row>
    <row r="562" spans="5:9" ht="22.5" x14ac:dyDescent="0.25">
      <c r="E562" s="1200"/>
      <c r="F562" s="217" t="s">
        <v>1930</v>
      </c>
      <c r="G562" s="516" t="s">
        <v>362</v>
      </c>
      <c r="H562" s="1193"/>
      <c r="I562" s="1195"/>
    </row>
    <row r="563" spans="5:9" ht="22.5" x14ac:dyDescent="0.25">
      <c r="E563" s="1199" t="s">
        <v>1803</v>
      </c>
      <c r="F563" s="223" t="s">
        <v>1937</v>
      </c>
      <c r="G563" s="523" t="s">
        <v>363</v>
      </c>
      <c r="H563" s="1213"/>
      <c r="I563" s="1199" t="s">
        <v>2004</v>
      </c>
    </row>
    <row r="564" spans="5:9" ht="22.5" x14ac:dyDescent="0.25">
      <c r="E564" s="1200"/>
      <c r="F564" s="223" t="s">
        <v>1938</v>
      </c>
      <c r="G564" s="524" t="s">
        <v>362</v>
      </c>
      <c r="H564" s="1213"/>
      <c r="I564" s="1200"/>
    </row>
    <row r="565" spans="5:9" ht="22.5" x14ac:dyDescent="0.25">
      <c r="E565" s="1199" t="s">
        <v>1803</v>
      </c>
      <c r="F565" s="217" t="s">
        <v>1959</v>
      </c>
      <c r="G565" s="121" t="s">
        <v>367</v>
      </c>
      <c r="H565" s="1207"/>
      <c r="I565" s="1214" t="s">
        <v>3268</v>
      </c>
    </row>
    <row r="566" spans="5:9" ht="22.5" x14ac:dyDescent="0.25">
      <c r="E566" s="1200"/>
      <c r="F566" s="217" t="s">
        <v>1975</v>
      </c>
      <c r="G566" s="121" t="s">
        <v>368</v>
      </c>
      <c r="H566" s="1208"/>
      <c r="I566" s="1215"/>
    </row>
    <row r="567" spans="5:9" ht="22.5" x14ac:dyDescent="0.25">
      <c r="E567" s="1199" t="s">
        <v>1803</v>
      </c>
      <c r="F567" s="119" t="s">
        <v>1959</v>
      </c>
      <c r="G567" s="484" t="s">
        <v>367</v>
      </c>
      <c r="H567" s="1194"/>
      <c r="I567" s="1196" t="s">
        <v>3268</v>
      </c>
    </row>
    <row r="568" spans="5:9" ht="22.5" x14ac:dyDescent="0.25">
      <c r="E568" s="1200"/>
      <c r="F568" s="119" t="s">
        <v>1976</v>
      </c>
      <c r="G568" s="484" t="s">
        <v>368</v>
      </c>
      <c r="H568" s="1194"/>
      <c r="I568" s="1197"/>
    </row>
    <row r="569" spans="5:9" ht="22.5" x14ac:dyDescent="0.25">
      <c r="E569" s="1199" t="s">
        <v>1803</v>
      </c>
      <c r="F569" s="217" t="s">
        <v>1959</v>
      </c>
      <c r="G569" s="121" t="s">
        <v>367</v>
      </c>
      <c r="H569" s="1193"/>
      <c r="I569" s="1205" t="s">
        <v>3275</v>
      </c>
    </row>
    <row r="570" spans="5:9" ht="22.5" x14ac:dyDescent="0.25">
      <c r="E570" s="1200"/>
      <c r="F570" s="217" t="s">
        <v>1975</v>
      </c>
      <c r="G570" s="121" t="s">
        <v>145</v>
      </c>
      <c r="H570" s="1193"/>
      <c r="I570" s="1206"/>
    </row>
    <row r="571" spans="5:9" ht="22.5" x14ac:dyDescent="0.25">
      <c r="E571" s="1199" t="s">
        <v>1803</v>
      </c>
      <c r="F571" s="119" t="s">
        <v>1959</v>
      </c>
      <c r="G571" s="484" t="s">
        <v>367</v>
      </c>
      <c r="H571" s="1194"/>
      <c r="I571" s="1199" t="s">
        <v>3269</v>
      </c>
    </row>
    <row r="572" spans="5:9" ht="22.5" x14ac:dyDescent="0.25">
      <c r="E572" s="1200"/>
      <c r="F572" s="119" t="s">
        <v>1977</v>
      </c>
      <c r="G572" s="484" t="s">
        <v>145</v>
      </c>
      <c r="H572" s="1194"/>
      <c r="I572" s="1200"/>
    </row>
    <row r="573" spans="5:9" ht="22.5" customHeight="1" x14ac:dyDescent="0.25">
      <c r="E573" s="1217" t="s">
        <v>1803</v>
      </c>
      <c r="F573" s="482" t="s">
        <v>1937</v>
      </c>
      <c r="G573" s="482" t="s">
        <v>2032</v>
      </c>
      <c r="H573" s="1222"/>
      <c r="I573" s="1217" t="s">
        <v>2005</v>
      </c>
    </row>
    <row r="574" spans="5:9" ht="22.5" x14ac:dyDescent="0.25">
      <c r="E574" s="1218"/>
      <c r="F574" s="482" t="s">
        <v>1934</v>
      </c>
      <c r="G574" s="482" t="s">
        <v>2031</v>
      </c>
      <c r="H574" s="1223"/>
      <c r="I574" s="1281"/>
    </row>
    <row r="575" spans="5:9" ht="22.5" x14ac:dyDescent="0.25">
      <c r="E575" s="1219"/>
      <c r="F575" s="482" t="s">
        <v>1935</v>
      </c>
      <c r="G575" s="222" t="s">
        <v>26</v>
      </c>
      <c r="H575" s="1224"/>
      <c r="I575" s="1266"/>
    </row>
    <row r="576" spans="5:9" ht="23.25" customHeight="1" x14ac:dyDescent="0.25">
      <c r="E576" s="1217" t="s">
        <v>1803</v>
      </c>
      <c r="F576" s="223" t="s">
        <v>1978</v>
      </c>
      <c r="G576" s="223" t="s">
        <v>2032</v>
      </c>
      <c r="H576" s="1282"/>
      <c r="I576" s="1209" t="s">
        <v>2006</v>
      </c>
    </row>
    <row r="577" spans="5:9" ht="22.5" x14ac:dyDescent="0.25">
      <c r="E577" s="1218"/>
      <c r="F577" s="223" t="s">
        <v>1918</v>
      </c>
      <c r="G577" s="223" t="s">
        <v>2031</v>
      </c>
      <c r="H577" s="1283"/>
      <c r="I577" s="1279"/>
    </row>
    <row r="578" spans="5:9" ht="22.5" x14ac:dyDescent="0.25">
      <c r="E578" s="1219"/>
      <c r="F578" s="223" t="s">
        <v>1919</v>
      </c>
      <c r="G578" s="123" t="s">
        <v>26</v>
      </c>
      <c r="H578" s="1284"/>
      <c r="I578" s="1280"/>
    </row>
    <row r="579" spans="5:9" ht="33.75" x14ac:dyDescent="0.25">
      <c r="E579" s="1191" t="s">
        <v>1803</v>
      </c>
      <c r="F579" s="217" t="s">
        <v>1929</v>
      </c>
      <c r="G579" s="217" t="s">
        <v>2033</v>
      </c>
      <c r="H579" s="1193"/>
      <c r="I579" s="1191" t="s">
        <v>2007</v>
      </c>
    </row>
    <row r="580" spans="5:9" ht="22.5" x14ac:dyDescent="0.25">
      <c r="E580" s="1195"/>
      <c r="F580" s="217" t="s">
        <v>1927</v>
      </c>
      <c r="G580" s="217" t="s">
        <v>2031</v>
      </c>
      <c r="H580" s="1193"/>
      <c r="I580" s="1195"/>
    </row>
    <row r="581" spans="5:9" ht="22.5" x14ac:dyDescent="0.25">
      <c r="E581" s="1191" t="s">
        <v>1803</v>
      </c>
      <c r="F581" s="119" t="s">
        <v>1913</v>
      </c>
      <c r="G581" s="119" t="s">
        <v>2032</v>
      </c>
      <c r="H581" s="1194"/>
      <c r="I581" s="1196" t="s">
        <v>2008</v>
      </c>
    </row>
    <row r="582" spans="5:9" ht="22.5" x14ac:dyDescent="0.25">
      <c r="E582" s="1195"/>
      <c r="F582" s="119" t="s">
        <v>1911</v>
      </c>
      <c r="G582" s="119" t="s">
        <v>2031</v>
      </c>
      <c r="H582" s="1194"/>
      <c r="I582" s="1197"/>
    </row>
    <row r="583" spans="5:9" ht="22.5" x14ac:dyDescent="0.25">
      <c r="E583" s="1191" t="s">
        <v>1803</v>
      </c>
      <c r="F583" s="217" t="s">
        <v>1962</v>
      </c>
      <c r="G583" s="217" t="s">
        <v>2032</v>
      </c>
      <c r="H583" s="1193"/>
      <c r="I583" s="1191" t="s">
        <v>2007</v>
      </c>
    </row>
    <row r="584" spans="5:9" ht="22.5" x14ac:dyDescent="0.25">
      <c r="E584" s="1195"/>
      <c r="F584" s="217" t="s">
        <v>1935</v>
      </c>
      <c r="G584" s="217" t="s">
        <v>2031</v>
      </c>
      <c r="H584" s="1193"/>
      <c r="I584" s="1195"/>
    </row>
    <row r="585" spans="5:9" ht="22.5" x14ac:dyDescent="0.25">
      <c r="E585" s="1191" t="s">
        <v>1803</v>
      </c>
      <c r="F585" s="119" t="s">
        <v>1921</v>
      </c>
      <c r="G585" s="119" t="s">
        <v>2032</v>
      </c>
      <c r="H585" s="1194"/>
      <c r="I585" s="1196" t="s">
        <v>2009</v>
      </c>
    </row>
    <row r="586" spans="5:9" ht="22.5" x14ac:dyDescent="0.25">
      <c r="E586" s="1195"/>
      <c r="F586" s="119" t="s">
        <v>1919</v>
      </c>
      <c r="G586" s="119" t="s">
        <v>2034</v>
      </c>
      <c r="H586" s="1194"/>
      <c r="I586" s="1197"/>
    </row>
    <row r="587" spans="5:9" ht="22.5" x14ac:dyDescent="0.25">
      <c r="E587" s="1191" t="s">
        <v>1803</v>
      </c>
      <c r="F587" s="217" t="s">
        <v>3283</v>
      </c>
      <c r="G587" s="1193"/>
      <c r="H587" s="1193"/>
      <c r="I587" s="1191" t="s">
        <v>2010</v>
      </c>
    </row>
    <row r="588" spans="5:9" ht="22.5" x14ac:dyDescent="0.25">
      <c r="E588" s="1195"/>
      <c r="F588" s="1147" t="s">
        <v>3713</v>
      </c>
      <c r="G588" s="1193"/>
      <c r="H588" s="1193"/>
      <c r="I588" s="1195"/>
    </row>
    <row r="589" spans="5:9" ht="22.5" x14ac:dyDescent="0.25">
      <c r="E589" s="1191" t="s">
        <v>1803</v>
      </c>
      <c r="F589" s="223" t="s">
        <v>1966</v>
      </c>
      <c r="G589" s="123" t="s">
        <v>25</v>
      </c>
      <c r="H589" s="1201"/>
      <c r="I589" s="1199" t="s">
        <v>2011</v>
      </c>
    </row>
    <row r="590" spans="5:9" ht="22.5" x14ac:dyDescent="0.25">
      <c r="E590" s="1195"/>
      <c r="F590" s="223" t="s">
        <v>1979</v>
      </c>
      <c r="G590" s="123"/>
      <c r="H590" s="1201"/>
      <c r="I590" s="1200"/>
    </row>
    <row r="591" spans="5:9" ht="22.5" x14ac:dyDescent="0.25">
      <c r="E591" s="1191" t="s">
        <v>1803</v>
      </c>
      <c r="F591" s="482" t="s">
        <v>1966</v>
      </c>
      <c r="G591" s="222" t="s">
        <v>25</v>
      </c>
      <c r="H591" s="1204"/>
      <c r="I591" s="1205" t="s">
        <v>2012</v>
      </c>
    </row>
    <row r="592" spans="5:9" ht="22.5" x14ac:dyDescent="0.25">
      <c r="E592" s="1195"/>
      <c r="F592" s="482" t="s">
        <v>1980</v>
      </c>
      <c r="G592" s="222"/>
      <c r="H592" s="1204"/>
      <c r="I592" s="1206"/>
    </row>
    <row r="593" spans="5:9" ht="22.5" x14ac:dyDescent="0.25">
      <c r="E593" s="1191" t="s">
        <v>1803</v>
      </c>
      <c r="F593" s="223" t="s">
        <v>1889</v>
      </c>
      <c r="G593" s="521">
        <v>1</v>
      </c>
      <c r="H593" s="1201"/>
      <c r="I593" s="1199" t="s">
        <v>2013</v>
      </c>
    </row>
    <row r="594" spans="5:9" ht="22.5" x14ac:dyDescent="0.25">
      <c r="E594" s="1195"/>
      <c r="F594" s="223" t="s">
        <v>1890</v>
      </c>
      <c r="G594" s="123"/>
      <c r="H594" s="1201"/>
      <c r="I594" s="1200"/>
    </row>
    <row r="595" spans="5:9" ht="22.5" x14ac:dyDescent="0.25">
      <c r="E595" s="1191" t="s">
        <v>1803</v>
      </c>
      <c r="F595" s="482" t="s">
        <v>2028</v>
      </c>
      <c r="G595" s="75">
        <v>1</v>
      </c>
      <c r="H595" s="1204"/>
      <c r="I595" s="1205" t="s">
        <v>2014</v>
      </c>
    </row>
    <row r="596" spans="5:9" ht="22.5" x14ac:dyDescent="0.25">
      <c r="E596" s="1195"/>
      <c r="F596" s="482" t="s">
        <v>1981</v>
      </c>
      <c r="G596" s="222"/>
      <c r="H596" s="1204"/>
      <c r="I596" s="1206"/>
    </row>
    <row r="597" spans="5:9" ht="22.5" x14ac:dyDescent="0.25">
      <c r="E597" s="1199" t="s">
        <v>1803</v>
      </c>
      <c r="F597" s="730" t="s">
        <v>2028</v>
      </c>
      <c r="G597" s="523" t="s">
        <v>707</v>
      </c>
      <c r="H597" s="1198"/>
      <c r="I597" s="1199" t="s">
        <v>2015</v>
      </c>
    </row>
    <row r="598" spans="5:9" ht="22.5" x14ac:dyDescent="0.25">
      <c r="E598" s="1200"/>
      <c r="F598" s="730" t="s">
        <v>1982</v>
      </c>
      <c r="G598" s="75" t="s">
        <v>2596</v>
      </c>
      <c r="H598" s="1198"/>
      <c r="I598" s="1200"/>
    </row>
    <row r="599" spans="5:9" ht="22.5" x14ac:dyDescent="0.25">
      <c r="E599" s="1200"/>
      <c r="F599" s="607" t="s">
        <v>1975</v>
      </c>
      <c r="G599" s="75" t="s">
        <v>2596</v>
      </c>
      <c r="H599" s="1198"/>
      <c r="I599" s="1200"/>
    </row>
    <row r="600" spans="5:9" x14ac:dyDescent="0.25">
      <c r="E600" s="63"/>
      <c r="F600" s="107"/>
      <c r="G600" s="107"/>
      <c r="H600" s="525"/>
      <c r="I600" s="63"/>
    </row>
    <row r="601" spans="5:9" ht="24" customHeight="1" x14ac:dyDescent="0.25">
      <c r="E601" s="1191" t="s">
        <v>2182</v>
      </c>
      <c r="F601" s="217" t="s">
        <v>1959</v>
      </c>
      <c r="G601" s="108" t="s">
        <v>361</v>
      </c>
      <c r="H601" s="1225"/>
      <c r="I601" s="1191" t="s">
        <v>3270</v>
      </c>
    </row>
    <row r="602" spans="5:9" ht="22.5" x14ac:dyDescent="0.25">
      <c r="E602" s="1195"/>
      <c r="F602" s="217" t="s">
        <v>1956</v>
      </c>
      <c r="G602" s="108">
        <v>3</v>
      </c>
      <c r="H602" s="1225"/>
      <c r="I602" s="1191"/>
    </row>
    <row r="603" spans="5:9" ht="22.5" x14ac:dyDescent="0.25">
      <c r="E603" s="1195"/>
      <c r="F603" s="217" t="s">
        <v>1957</v>
      </c>
      <c r="G603" s="108">
        <v>4</v>
      </c>
      <c r="H603" s="1225"/>
      <c r="I603" s="1191"/>
    </row>
    <row r="604" spans="5:9" ht="22.5" x14ac:dyDescent="0.25">
      <c r="E604" s="1195"/>
      <c r="F604" s="217" t="s">
        <v>1958</v>
      </c>
      <c r="G604" s="108">
        <v>1955</v>
      </c>
      <c r="H604" s="1225"/>
      <c r="I604" s="1191"/>
    </row>
    <row r="605" spans="5:9" ht="22.5" x14ac:dyDescent="0.25">
      <c r="E605" s="1199" t="s">
        <v>2182</v>
      </c>
      <c r="F605" s="223" t="s">
        <v>1966</v>
      </c>
      <c r="G605" s="123" t="s">
        <v>26</v>
      </c>
      <c r="H605" s="1194"/>
      <c r="I605" s="1196" t="s">
        <v>1995</v>
      </c>
    </row>
    <row r="606" spans="5:9" ht="22.5" x14ac:dyDescent="0.25">
      <c r="E606" s="1200"/>
      <c r="F606" s="223" t="s">
        <v>1967</v>
      </c>
      <c r="G606" s="123" t="s">
        <v>365</v>
      </c>
      <c r="H606" s="1194"/>
      <c r="I606" s="1197"/>
    </row>
    <row r="607" spans="5:9" ht="22.5" x14ac:dyDescent="0.25">
      <c r="E607" s="1191" t="s">
        <v>2182</v>
      </c>
      <c r="F607" s="217" t="s">
        <v>1966</v>
      </c>
      <c r="G607" s="121" t="s">
        <v>25</v>
      </c>
      <c r="H607" s="1193"/>
      <c r="I607" s="1191" t="s">
        <v>2016</v>
      </c>
    </row>
    <row r="608" spans="5:9" ht="22.5" x14ac:dyDescent="0.25">
      <c r="E608" s="1195"/>
      <c r="F608" s="217" t="s">
        <v>1967</v>
      </c>
      <c r="G608" s="121" t="s">
        <v>366</v>
      </c>
      <c r="H608" s="1193"/>
      <c r="I608" s="1195"/>
    </row>
    <row r="609" spans="5:9" ht="22.5" x14ac:dyDescent="0.25">
      <c r="E609" s="1191" t="s">
        <v>2182</v>
      </c>
      <c r="F609" s="217" t="s">
        <v>1959</v>
      </c>
      <c r="G609" s="121" t="s">
        <v>367</v>
      </c>
      <c r="H609" s="1193"/>
      <c r="I609" s="1191" t="s">
        <v>3271</v>
      </c>
    </row>
    <row r="610" spans="5:9" ht="22.5" x14ac:dyDescent="0.25">
      <c r="E610" s="1195"/>
      <c r="F610" s="217" t="s">
        <v>1975</v>
      </c>
      <c r="G610" s="121" t="s">
        <v>368</v>
      </c>
      <c r="H610" s="1193"/>
      <c r="I610" s="1195"/>
    </row>
    <row r="611" spans="5:9" ht="22.5" x14ac:dyDescent="0.25">
      <c r="E611" s="1199" t="s">
        <v>2182</v>
      </c>
      <c r="F611" s="119" t="s">
        <v>1959</v>
      </c>
      <c r="G611" s="484" t="s">
        <v>367</v>
      </c>
      <c r="H611" s="1194"/>
      <c r="I611" s="1196" t="s">
        <v>3271</v>
      </c>
    </row>
    <row r="612" spans="5:9" ht="22.5" x14ac:dyDescent="0.25">
      <c r="E612" s="1200"/>
      <c r="F612" s="119" t="s">
        <v>1982</v>
      </c>
      <c r="G612" s="484" t="s">
        <v>368</v>
      </c>
      <c r="H612" s="1194"/>
      <c r="I612" s="1197"/>
    </row>
    <row r="613" spans="5:9" ht="22.5" x14ac:dyDescent="0.25">
      <c r="E613" s="1191" t="s">
        <v>2182</v>
      </c>
      <c r="F613" s="217" t="s">
        <v>1959</v>
      </c>
      <c r="G613" s="121" t="s">
        <v>367</v>
      </c>
      <c r="H613" s="1193"/>
      <c r="I613" s="1205" t="s">
        <v>3273</v>
      </c>
    </row>
    <row r="614" spans="5:9" ht="22.5" x14ac:dyDescent="0.25">
      <c r="E614" s="1195"/>
      <c r="F614" s="217" t="s">
        <v>1975</v>
      </c>
      <c r="G614" s="121" t="s">
        <v>145</v>
      </c>
      <c r="H614" s="1193"/>
      <c r="I614" s="1206"/>
    </row>
    <row r="615" spans="5:9" ht="22.5" x14ac:dyDescent="0.25">
      <c r="E615" s="1199" t="s">
        <v>2182</v>
      </c>
      <c r="F615" s="119" t="s">
        <v>1959</v>
      </c>
      <c r="G615" s="484" t="s">
        <v>367</v>
      </c>
      <c r="H615" s="1194"/>
      <c r="I615" s="1199" t="s">
        <v>3273</v>
      </c>
    </row>
    <row r="616" spans="5:9" ht="22.5" x14ac:dyDescent="0.25">
      <c r="E616" s="1200"/>
      <c r="F616" s="119" t="s">
        <v>1982</v>
      </c>
      <c r="G616" s="484" t="s">
        <v>145</v>
      </c>
      <c r="H616" s="1194"/>
      <c r="I616" s="1200"/>
    </row>
    <row r="617" spans="5:9" ht="33.75" x14ac:dyDescent="0.25">
      <c r="E617" s="1199" t="s">
        <v>2182</v>
      </c>
      <c r="F617" s="119" t="s">
        <v>1983</v>
      </c>
      <c r="G617" s="120" t="s">
        <v>2035</v>
      </c>
      <c r="H617" s="1198"/>
      <c r="I617" s="1199" t="s">
        <v>2149</v>
      </c>
    </row>
    <row r="618" spans="5:9" ht="22.5" x14ac:dyDescent="0.25">
      <c r="E618" s="1200"/>
      <c r="F618" s="119" t="s">
        <v>1918</v>
      </c>
      <c r="G618" s="120" t="s">
        <v>2035</v>
      </c>
      <c r="H618" s="1198"/>
      <c r="I618" s="1199"/>
    </row>
    <row r="619" spans="5:9" ht="22.5" x14ac:dyDescent="0.25">
      <c r="E619" s="1200"/>
      <c r="F619" s="119" t="s">
        <v>1926</v>
      </c>
      <c r="G619" s="120" t="s">
        <v>2035</v>
      </c>
      <c r="H619" s="1198"/>
      <c r="I619" s="1199"/>
    </row>
    <row r="620" spans="5:9" ht="22.5" x14ac:dyDescent="0.25">
      <c r="E620" s="1200"/>
      <c r="F620" s="119" t="s">
        <v>1934</v>
      </c>
      <c r="G620" s="120" t="s">
        <v>2035</v>
      </c>
      <c r="H620" s="1198"/>
      <c r="I620" s="1199"/>
    </row>
    <row r="621" spans="5:9" ht="22.5" x14ac:dyDescent="0.25">
      <c r="E621" s="1191" t="s">
        <v>2182</v>
      </c>
      <c r="F621" s="217" t="s">
        <v>1984</v>
      </c>
      <c r="G621" s="514"/>
      <c r="H621" s="1193"/>
      <c r="I621" s="1191" t="s">
        <v>2017</v>
      </c>
    </row>
    <row r="622" spans="5:9" ht="22.5" x14ac:dyDescent="0.25">
      <c r="E622" s="1195"/>
      <c r="F622" s="217" t="s">
        <v>1985</v>
      </c>
      <c r="G622" s="514"/>
      <c r="H622" s="1193"/>
      <c r="I622" s="1195"/>
    </row>
    <row r="623" spans="5:9" ht="22.5" x14ac:dyDescent="0.25">
      <c r="E623" s="1199" t="s">
        <v>2182</v>
      </c>
      <c r="F623" s="223" t="s">
        <v>1966</v>
      </c>
      <c r="G623" s="123" t="s">
        <v>25</v>
      </c>
      <c r="H623" s="1201"/>
      <c r="I623" s="1199" t="s">
        <v>2018</v>
      </c>
    </row>
    <row r="624" spans="5:9" ht="22.5" x14ac:dyDescent="0.25">
      <c r="E624" s="1200"/>
      <c r="F624" s="223" t="s">
        <v>1979</v>
      </c>
      <c r="G624" s="123"/>
      <c r="H624" s="1201"/>
      <c r="I624" s="1200"/>
    </row>
    <row r="625" spans="5:9" ht="22.5" x14ac:dyDescent="0.25">
      <c r="E625" s="1214" t="s">
        <v>2182</v>
      </c>
      <c r="F625" s="482" t="s">
        <v>1966</v>
      </c>
      <c r="G625" s="222" t="s">
        <v>25</v>
      </c>
      <c r="H625" s="1222"/>
      <c r="I625" s="1277" t="s">
        <v>2019</v>
      </c>
    </row>
    <row r="626" spans="5:9" ht="22.5" x14ac:dyDescent="0.25">
      <c r="E626" s="1251"/>
      <c r="F626" s="482" t="s">
        <v>1980</v>
      </c>
      <c r="G626" s="222"/>
      <c r="H626" s="1224"/>
      <c r="I626" s="1278"/>
    </row>
    <row r="627" spans="5:9" ht="22.5" x14ac:dyDescent="0.25">
      <c r="E627" s="1211" t="s">
        <v>2167</v>
      </c>
      <c r="F627" s="217" t="s">
        <v>1966</v>
      </c>
      <c r="G627" s="121" t="s">
        <v>26</v>
      </c>
      <c r="H627" s="1207"/>
      <c r="I627" s="1202" t="s">
        <v>2473</v>
      </c>
    </row>
    <row r="628" spans="5:9" ht="22.5" x14ac:dyDescent="0.25">
      <c r="E628" s="1212"/>
      <c r="F628" s="217" t="s">
        <v>1871</v>
      </c>
      <c r="G628" s="108" t="s">
        <v>2148</v>
      </c>
      <c r="H628" s="1208"/>
      <c r="I628" s="1203"/>
    </row>
    <row r="629" spans="5:9" x14ac:dyDescent="0.25">
      <c r="E629" s="964"/>
      <c r="F629" s="222"/>
      <c r="G629" s="222"/>
      <c r="H629" s="515"/>
      <c r="I629" s="482"/>
    </row>
    <row r="630" spans="5:9" ht="22.5" x14ac:dyDescent="0.25">
      <c r="E630" s="1191" t="s">
        <v>1954</v>
      </c>
      <c r="F630" s="217" t="s">
        <v>1959</v>
      </c>
      <c r="G630" s="108" t="s">
        <v>361</v>
      </c>
      <c r="H630" s="1225"/>
      <c r="I630" s="1191" t="s">
        <v>3270</v>
      </c>
    </row>
    <row r="631" spans="5:9" ht="22.5" x14ac:dyDescent="0.25">
      <c r="E631" s="1195"/>
      <c r="F631" s="217" t="s">
        <v>1956</v>
      </c>
      <c r="G631" s="108">
        <v>3</v>
      </c>
      <c r="H631" s="1225"/>
      <c r="I631" s="1191"/>
    </row>
    <row r="632" spans="5:9" ht="22.5" x14ac:dyDescent="0.25">
      <c r="E632" s="1195"/>
      <c r="F632" s="217" t="s">
        <v>1957</v>
      </c>
      <c r="G632" s="108">
        <v>4</v>
      </c>
      <c r="H632" s="1225"/>
      <c r="I632" s="1191"/>
    </row>
    <row r="633" spans="5:9" ht="22.5" x14ac:dyDescent="0.25">
      <c r="E633" s="1195"/>
      <c r="F633" s="217" t="s">
        <v>1958</v>
      </c>
      <c r="G633" s="108">
        <v>1955</v>
      </c>
      <c r="H633" s="1225"/>
      <c r="I633" s="1191"/>
    </row>
    <row r="634" spans="5:9" ht="22.5" x14ac:dyDescent="0.25">
      <c r="E634" s="1196" t="s">
        <v>1955</v>
      </c>
      <c r="F634" s="119" t="s">
        <v>1966</v>
      </c>
      <c r="G634" s="484" t="s">
        <v>26</v>
      </c>
      <c r="H634" s="1194"/>
      <c r="I634" s="1196" t="s">
        <v>1995</v>
      </c>
    </row>
    <row r="635" spans="5:9" ht="26.25" customHeight="1" x14ac:dyDescent="0.25">
      <c r="E635" s="1197"/>
      <c r="F635" s="119" t="s">
        <v>1967</v>
      </c>
      <c r="G635" s="484" t="s">
        <v>365</v>
      </c>
      <c r="H635" s="1194"/>
      <c r="I635" s="1197"/>
    </row>
    <row r="636" spans="5:9" ht="23.25" customHeight="1" x14ac:dyDescent="0.25">
      <c r="E636" s="1196" t="s">
        <v>1955</v>
      </c>
      <c r="F636" s="217" t="s">
        <v>1986</v>
      </c>
      <c r="G636" s="121" t="s">
        <v>25</v>
      </c>
      <c r="H636" s="1193"/>
      <c r="I636" s="1191" t="s">
        <v>2016</v>
      </c>
    </row>
    <row r="637" spans="5:9" ht="26.25" customHeight="1" x14ac:dyDescent="0.25">
      <c r="E637" s="1197"/>
      <c r="F637" s="109" t="s">
        <v>1967</v>
      </c>
      <c r="G637" s="122" t="s">
        <v>366</v>
      </c>
      <c r="H637" s="1207"/>
      <c r="I637" s="1192"/>
    </row>
    <row r="638" spans="5:9" ht="24" customHeight="1" x14ac:dyDescent="0.25">
      <c r="E638" s="1196" t="s">
        <v>1955</v>
      </c>
      <c r="F638" s="119" t="s">
        <v>1959</v>
      </c>
      <c r="G638" s="484" t="s">
        <v>367</v>
      </c>
      <c r="H638" s="1194"/>
      <c r="I638" s="1196" t="s">
        <v>3268</v>
      </c>
    </row>
    <row r="639" spans="5:9" ht="24" customHeight="1" x14ac:dyDescent="0.25">
      <c r="E639" s="1197"/>
      <c r="F639" s="119" t="s">
        <v>1982</v>
      </c>
      <c r="G639" s="484" t="s">
        <v>368</v>
      </c>
      <c r="H639" s="1194"/>
      <c r="I639" s="1197"/>
    </row>
    <row r="640" spans="5:9" ht="24.75" customHeight="1" x14ac:dyDescent="0.25">
      <c r="E640" s="1196" t="s">
        <v>1955</v>
      </c>
      <c r="F640" s="119" t="s">
        <v>1959</v>
      </c>
      <c r="G640" s="484" t="s">
        <v>367</v>
      </c>
      <c r="H640" s="1194"/>
      <c r="I640" s="1205" t="s">
        <v>3274</v>
      </c>
    </row>
    <row r="641" spans="5:9" ht="24.75" customHeight="1" x14ac:dyDescent="0.25">
      <c r="E641" s="1197"/>
      <c r="F641" s="119" t="s">
        <v>1982</v>
      </c>
      <c r="G641" s="484" t="s">
        <v>145</v>
      </c>
      <c r="H641" s="1194"/>
      <c r="I641" s="1206"/>
    </row>
    <row r="642" spans="5:9" ht="24.75" customHeight="1" x14ac:dyDescent="0.25">
      <c r="E642" s="1196" t="s">
        <v>1955</v>
      </c>
      <c r="F642" s="223" t="s">
        <v>1921</v>
      </c>
      <c r="G642" s="223" t="s">
        <v>2032</v>
      </c>
      <c r="H642" s="1201"/>
      <c r="I642" s="1209" t="s">
        <v>2020</v>
      </c>
    </row>
    <row r="643" spans="5:9" ht="26.25" customHeight="1" x14ac:dyDescent="0.25">
      <c r="E643" s="1197"/>
      <c r="F643" s="223" t="s">
        <v>1918</v>
      </c>
      <c r="G643" s="123" t="s">
        <v>22</v>
      </c>
      <c r="H643" s="1201"/>
      <c r="I643" s="1210"/>
    </row>
    <row r="644" spans="5:9" ht="39.75" customHeight="1" x14ac:dyDescent="0.25">
      <c r="E644" s="1196" t="s">
        <v>1955</v>
      </c>
      <c r="F644" s="482" t="s">
        <v>1937</v>
      </c>
      <c r="G644" s="482" t="s">
        <v>2032</v>
      </c>
      <c r="H644" s="1204"/>
      <c r="I644" s="1205" t="s">
        <v>2021</v>
      </c>
    </row>
    <row r="645" spans="5:9" ht="27" customHeight="1" x14ac:dyDescent="0.25">
      <c r="E645" s="1197"/>
      <c r="F645" s="482" t="s">
        <v>1934</v>
      </c>
      <c r="G645" s="222" t="s">
        <v>22</v>
      </c>
      <c r="H645" s="1204"/>
      <c r="I645" s="1206"/>
    </row>
    <row r="646" spans="5:9" ht="26.25" customHeight="1" x14ac:dyDescent="0.25">
      <c r="E646" s="1196" t="s">
        <v>1955</v>
      </c>
      <c r="F646" s="119" t="s">
        <v>1929</v>
      </c>
      <c r="G646" s="119" t="s">
        <v>2032</v>
      </c>
      <c r="H646" s="1194"/>
      <c r="I646" s="1196" t="s">
        <v>2022</v>
      </c>
    </row>
    <row r="647" spans="5:9" ht="31.5" customHeight="1" x14ac:dyDescent="0.25">
      <c r="E647" s="1197"/>
      <c r="F647" s="119" t="s">
        <v>1987</v>
      </c>
      <c r="G647" s="526"/>
      <c r="H647" s="1194"/>
      <c r="I647" s="1197"/>
    </row>
    <row r="648" spans="5:9" ht="23.25" customHeight="1" x14ac:dyDescent="0.25">
      <c r="E648" s="1196" t="s">
        <v>1955</v>
      </c>
      <c r="F648" s="217" t="s">
        <v>1964</v>
      </c>
      <c r="G648" s="217" t="s">
        <v>2032</v>
      </c>
      <c r="H648" s="1193"/>
      <c r="I648" s="1191" t="s">
        <v>2023</v>
      </c>
    </row>
    <row r="649" spans="5:9" ht="22.5" x14ac:dyDescent="0.25">
      <c r="E649" s="1197"/>
      <c r="F649" s="217" t="s">
        <v>1911</v>
      </c>
      <c r="G649" s="514"/>
      <c r="H649" s="1193"/>
      <c r="I649" s="1195"/>
    </row>
    <row r="650" spans="5:9" ht="33.75" customHeight="1" x14ac:dyDescent="0.25">
      <c r="E650" s="1196" t="s">
        <v>1955</v>
      </c>
      <c r="F650" s="119" t="s">
        <v>1962</v>
      </c>
      <c r="G650" s="484" t="s">
        <v>369</v>
      </c>
      <c r="H650" s="1194"/>
      <c r="I650" s="1196" t="s">
        <v>2022</v>
      </c>
    </row>
    <row r="651" spans="5:9" ht="33.75" customHeight="1" x14ac:dyDescent="0.25">
      <c r="E651" s="1197"/>
      <c r="F651" s="119" t="s">
        <v>1935</v>
      </c>
      <c r="G651" s="526"/>
      <c r="H651" s="1194"/>
      <c r="I651" s="1197"/>
    </row>
    <row r="652" spans="5:9" ht="31.5" customHeight="1" x14ac:dyDescent="0.25">
      <c r="E652" s="1196" t="s">
        <v>1955</v>
      </c>
      <c r="F652" s="217" t="s">
        <v>1921</v>
      </c>
      <c r="G652" s="217" t="s">
        <v>2032</v>
      </c>
      <c r="H652" s="1193"/>
      <c r="I652" s="1191" t="s">
        <v>2023</v>
      </c>
    </row>
    <row r="653" spans="5:9" ht="29.25" customHeight="1" x14ac:dyDescent="0.25">
      <c r="E653" s="1197"/>
      <c r="F653" s="217" t="s">
        <v>1919</v>
      </c>
      <c r="G653" s="514"/>
      <c r="H653" s="1193"/>
      <c r="I653" s="1195"/>
    </row>
    <row r="654" spans="5:9" ht="30" customHeight="1" x14ac:dyDescent="0.25">
      <c r="E654" s="1196" t="s">
        <v>1955</v>
      </c>
      <c r="F654" s="223" t="s">
        <v>1966</v>
      </c>
      <c r="G654" s="123" t="s">
        <v>25</v>
      </c>
      <c r="H654" s="1201"/>
      <c r="I654" s="1199" t="s">
        <v>2024</v>
      </c>
    </row>
    <row r="655" spans="5:9" ht="27.75" customHeight="1" x14ac:dyDescent="0.25">
      <c r="E655" s="1197"/>
      <c r="F655" s="223" t="s">
        <v>1979</v>
      </c>
      <c r="G655" s="123"/>
      <c r="H655" s="1201"/>
      <c r="I655" s="1200"/>
    </row>
    <row r="656" spans="5:9" ht="22.5" customHeight="1" x14ac:dyDescent="0.25">
      <c r="E656" s="1196" t="s">
        <v>1955</v>
      </c>
      <c r="F656" s="482" t="s">
        <v>1966</v>
      </c>
      <c r="G656" s="222" t="s">
        <v>25</v>
      </c>
      <c r="H656" s="1204"/>
      <c r="I656" s="1205" t="s">
        <v>2025</v>
      </c>
    </row>
    <row r="657" spans="5:9" ht="38.25" customHeight="1" x14ac:dyDescent="0.25">
      <c r="E657" s="1197"/>
      <c r="F657" s="482" t="s">
        <v>1980</v>
      </c>
      <c r="G657" s="222"/>
      <c r="H657" s="1204"/>
      <c r="I657" s="1206"/>
    </row>
    <row r="658" spans="5:9" ht="29.25" customHeight="1" x14ac:dyDescent="0.25">
      <c r="E658" s="1196" t="s">
        <v>1955</v>
      </c>
      <c r="F658" s="223" t="s">
        <v>2027</v>
      </c>
      <c r="G658" s="521">
        <v>1</v>
      </c>
      <c r="H658" s="1201"/>
      <c r="I658" s="1199" t="s">
        <v>2026</v>
      </c>
    </row>
    <row r="659" spans="5:9" ht="24.75" customHeight="1" x14ac:dyDescent="0.25">
      <c r="E659" s="1197"/>
      <c r="F659" s="223" t="s">
        <v>1904</v>
      </c>
      <c r="G659" s="123"/>
      <c r="H659" s="1201"/>
      <c r="I659" s="1200"/>
    </row>
    <row r="660" spans="5:9" x14ac:dyDescent="0.25">
      <c r="E660" s="63"/>
      <c r="F660" s="107"/>
      <c r="G660" s="498"/>
      <c r="H660" s="525"/>
      <c r="I660" s="63"/>
    </row>
    <row r="661" spans="5:9" ht="22.5" x14ac:dyDescent="0.25">
      <c r="E661" s="1191" t="s">
        <v>1952</v>
      </c>
      <c r="F661" s="217" t="s">
        <v>1959</v>
      </c>
      <c r="G661" s="121" t="s">
        <v>367</v>
      </c>
      <c r="H661" s="1193"/>
      <c r="I661" s="1191" t="s">
        <v>3268</v>
      </c>
    </row>
    <row r="662" spans="5:9" ht="22.5" customHeight="1" x14ac:dyDescent="0.25">
      <c r="E662" s="1192"/>
      <c r="F662" s="217" t="s">
        <v>1975</v>
      </c>
      <c r="G662" s="121" t="s">
        <v>368</v>
      </c>
      <c r="H662" s="1193"/>
      <c r="I662" s="1195"/>
    </row>
    <row r="663" spans="5:9" ht="24.75" customHeight="1" x14ac:dyDescent="0.25">
      <c r="E663" s="1191" t="s">
        <v>1952</v>
      </c>
      <c r="F663" s="119" t="s">
        <v>1959</v>
      </c>
      <c r="G663" s="484" t="s">
        <v>367</v>
      </c>
      <c r="H663" s="1194"/>
      <c r="I663" s="1196" t="s">
        <v>3268</v>
      </c>
    </row>
    <row r="664" spans="5:9" ht="31.5" customHeight="1" x14ac:dyDescent="0.25">
      <c r="E664" s="1192"/>
      <c r="F664" s="119" t="s">
        <v>1982</v>
      </c>
      <c r="G664" s="484" t="s">
        <v>368</v>
      </c>
      <c r="H664" s="1194"/>
      <c r="I664" s="1197"/>
    </row>
    <row r="665" spans="5:9" ht="26.25" customHeight="1" x14ac:dyDescent="0.25">
      <c r="E665" s="1191" t="s">
        <v>1952</v>
      </c>
      <c r="F665" s="217" t="s">
        <v>1959</v>
      </c>
      <c r="G665" s="121" t="s">
        <v>367</v>
      </c>
      <c r="H665" s="1193"/>
      <c r="I665" s="1205" t="s">
        <v>3274</v>
      </c>
    </row>
    <row r="666" spans="5:9" ht="32.25" customHeight="1" x14ac:dyDescent="0.25">
      <c r="E666" s="1192"/>
      <c r="F666" s="217" t="s">
        <v>1975</v>
      </c>
      <c r="G666" s="121" t="s">
        <v>145</v>
      </c>
      <c r="H666" s="1193"/>
      <c r="I666" s="1206"/>
    </row>
    <row r="667" spans="5:9" ht="24" customHeight="1" x14ac:dyDescent="0.25">
      <c r="E667" s="1191" t="s">
        <v>1952</v>
      </c>
      <c r="F667" s="119" t="s">
        <v>1959</v>
      </c>
      <c r="G667" s="484" t="s">
        <v>367</v>
      </c>
      <c r="H667" s="1194"/>
      <c r="I667" s="1199" t="s">
        <v>3276</v>
      </c>
    </row>
    <row r="668" spans="5:9" ht="23.25" customHeight="1" x14ac:dyDescent="0.25">
      <c r="E668" s="1192"/>
      <c r="F668" s="119" t="s">
        <v>1982</v>
      </c>
      <c r="G668" s="484" t="s">
        <v>145</v>
      </c>
      <c r="H668" s="1194"/>
      <c r="I668" s="1200"/>
    </row>
    <row r="669" spans="5:9" ht="30" customHeight="1" x14ac:dyDescent="0.25">
      <c r="E669" s="1191" t="s">
        <v>1952</v>
      </c>
      <c r="F669" s="223" t="s">
        <v>1921</v>
      </c>
      <c r="G669" s="223" t="s">
        <v>2032</v>
      </c>
      <c r="H669" s="1201"/>
      <c r="I669" s="1199" t="s">
        <v>2029</v>
      </c>
    </row>
    <row r="670" spans="5:9" ht="30.75" customHeight="1" x14ac:dyDescent="0.25">
      <c r="E670" s="1192"/>
      <c r="F670" s="223" t="s">
        <v>1918</v>
      </c>
      <c r="G670" s="223" t="s">
        <v>22</v>
      </c>
      <c r="H670" s="1201"/>
      <c r="I670" s="1200"/>
    </row>
    <row r="671" spans="5:9" ht="26.25" customHeight="1" x14ac:dyDescent="0.25">
      <c r="E671" s="1191" t="s">
        <v>1952</v>
      </c>
      <c r="F671" s="482" t="s">
        <v>1937</v>
      </c>
      <c r="G671" s="482" t="s">
        <v>2032</v>
      </c>
      <c r="H671" s="1204"/>
      <c r="I671" s="1205" t="s">
        <v>2030</v>
      </c>
    </row>
    <row r="672" spans="5:9" ht="30.75" customHeight="1" x14ac:dyDescent="0.25">
      <c r="E672" s="1192"/>
      <c r="F672" s="482" t="s">
        <v>1934</v>
      </c>
      <c r="G672" s="222" t="s">
        <v>22</v>
      </c>
      <c r="H672" s="1204"/>
      <c r="I672" s="1206"/>
    </row>
    <row r="673" spans="5:9" ht="22.5" customHeight="1" x14ac:dyDescent="0.25">
      <c r="E673" s="1191" t="s">
        <v>1952</v>
      </c>
      <c r="F673" s="119" t="s">
        <v>1929</v>
      </c>
      <c r="G673" s="119" t="s">
        <v>2032</v>
      </c>
      <c r="H673" s="1194"/>
      <c r="I673" s="1196" t="s">
        <v>2022</v>
      </c>
    </row>
    <row r="674" spans="5:9" ht="24.75" customHeight="1" x14ac:dyDescent="0.25">
      <c r="E674" s="1192"/>
      <c r="F674" s="119" t="s">
        <v>1927</v>
      </c>
      <c r="G674" s="526"/>
      <c r="H674" s="1194"/>
      <c r="I674" s="1197"/>
    </row>
    <row r="675" spans="5:9" ht="24.75" customHeight="1" x14ac:dyDescent="0.25">
      <c r="E675" s="1191" t="s">
        <v>1952</v>
      </c>
      <c r="F675" s="217" t="s">
        <v>1913</v>
      </c>
      <c r="G675" s="217" t="s">
        <v>2032</v>
      </c>
      <c r="H675" s="1193"/>
      <c r="I675" s="1191" t="s">
        <v>2023</v>
      </c>
    </row>
    <row r="676" spans="5:9" ht="26.25" customHeight="1" x14ac:dyDescent="0.25">
      <c r="E676" s="1192"/>
      <c r="F676" s="217" t="s">
        <v>1911</v>
      </c>
      <c r="G676" s="121"/>
      <c r="H676" s="1193"/>
      <c r="I676" s="1195"/>
    </row>
    <row r="677" spans="5:9" ht="21.75" customHeight="1" x14ac:dyDescent="0.25">
      <c r="E677" s="1191" t="s">
        <v>1952</v>
      </c>
      <c r="F677" s="730" t="s">
        <v>1966</v>
      </c>
      <c r="G677" s="521" t="s">
        <v>25</v>
      </c>
      <c r="H677" s="1198"/>
      <c r="I677" s="1199" t="s">
        <v>2011</v>
      </c>
    </row>
    <row r="678" spans="5:9" ht="31.5" customHeight="1" x14ac:dyDescent="0.25">
      <c r="E678" s="1192"/>
      <c r="F678" s="730" t="s">
        <v>1979</v>
      </c>
      <c r="G678" s="521"/>
      <c r="H678" s="1198"/>
      <c r="I678" s="1200"/>
    </row>
    <row r="679" spans="5:9" ht="21.75" customHeight="1" x14ac:dyDescent="0.25">
      <c r="E679" s="1191" t="s">
        <v>1952</v>
      </c>
      <c r="F679" s="482" t="s">
        <v>1966</v>
      </c>
      <c r="G679" s="222" t="s">
        <v>25</v>
      </c>
      <c r="H679" s="1204"/>
      <c r="I679" s="1205" t="s">
        <v>2012</v>
      </c>
    </row>
    <row r="680" spans="5:9" ht="23.25" customHeight="1" x14ac:dyDescent="0.25">
      <c r="E680" s="1192"/>
      <c r="F680" s="482" t="s">
        <v>1980</v>
      </c>
      <c r="G680" s="222"/>
      <c r="H680" s="1204"/>
      <c r="I680" s="1206"/>
    </row>
    <row r="681" spans="5:9" ht="30.75" customHeight="1" x14ac:dyDescent="0.25">
      <c r="E681" s="1191" t="s">
        <v>1952</v>
      </c>
      <c r="F681" s="223" t="s">
        <v>2028</v>
      </c>
      <c r="G681" s="521">
        <v>1</v>
      </c>
      <c r="H681" s="1201"/>
      <c r="I681" s="1199" t="s">
        <v>2026</v>
      </c>
    </row>
    <row r="682" spans="5:9" ht="28.5" customHeight="1" x14ac:dyDescent="0.25">
      <c r="E682" s="1195"/>
      <c r="F682" s="223" t="s">
        <v>1904</v>
      </c>
      <c r="G682" s="123"/>
      <c r="H682" s="1201"/>
      <c r="I682" s="1200"/>
    </row>
    <row r="683" spans="5:9" x14ac:dyDescent="0.25">
      <c r="E683" s="56"/>
      <c r="F683" s="97"/>
      <c r="G683" s="69"/>
      <c r="H683" s="177"/>
      <c r="I683" s="491"/>
    </row>
    <row r="684" spans="5:9" x14ac:dyDescent="0.25">
      <c r="E684" s="56"/>
      <c r="F684" s="97"/>
      <c r="G684" s="69"/>
      <c r="H684" s="177"/>
      <c r="I684" s="491"/>
    </row>
    <row r="685" spans="5:9" x14ac:dyDescent="0.25">
      <c r="E685" s="56"/>
      <c r="F685" s="97"/>
      <c r="G685" s="69"/>
      <c r="H685" s="177"/>
      <c r="I685" s="491"/>
    </row>
    <row r="686" spans="5:9" x14ac:dyDescent="0.25">
      <c r="E686" s="56"/>
      <c r="F686" s="97"/>
      <c r="G686" s="69"/>
      <c r="H686" s="177"/>
      <c r="I686" s="491"/>
    </row>
    <row r="687" spans="5:9" x14ac:dyDescent="0.25">
      <c r="E687" s="56"/>
      <c r="F687" s="97"/>
      <c r="G687" s="69"/>
      <c r="H687" s="177"/>
      <c r="I687" s="491"/>
    </row>
    <row r="688" spans="5:9" x14ac:dyDescent="0.25">
      <c r="E688" s="56"/>
      <c r="F688" s="97"/>
      <c r="G688" s="69"/>
      <c r="H688" s="177"/>
      <c r="I688" s="491"/>
    </row>
    <row r="690" spans="5:5" x14ac:dyDescent="0.25">
      <c r="E690" s="69"/>
    </row>
    <row r="691" spans="5:5" x14ac:dyDescent="0.25">
      <c r="E691" s="69"/>
    </row>
    <row r="704" spans="5:5" ht="15" x14ac:dyDescent="0.25">
      <c r="E704" s="527"/>
    </row>
  </sheetData>
  <sheetProtection algorithmName="SHA-512" hashValue="qAsfyCj6iNIZsZiYycSuk0ze5bN75lDMtPswAhFFm2Za2spGcCucRcRC5BXCyq2tA6AZoUqxc5VsPPlMQZ2XvQ==" saltValue="08xXM8Coz2UL96OY9lK+Yw==" spinCount="100000" sheet="1" objects="1" scenarios="1"/>
  <customSheetViews>
    <customSheetView guid="{4E1C455B-12B1-4412-865D-AAA8CB898B14}"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6425AD40-BB5F-4DDC-B7E5-93EC90B05160}" showGridLines="0" hiddenRows="1">
      <pageMargins left="0.7" right="0.7" top="0.78740157499999996" bottom="0.78740157499999996" header="0.3" footer="0.3"/>
      <pageSetup paperSize="9" orientation="landscape" r:id="rId3"/>
    </customSheetView>
  </customSheetViews>
  <mergeCells count="313">
    <mergeCell ref="H447:H448"/>
    <mergeCell ref="I447:I448"/>
    <mergeCell ref="F447:F448"/>
    <mergeCell ref="G447:G448"/>
    <mergeCell ref="H605:H606"/>
    <mergeCell ref="I605:I606"/>
    <mergeCell ref="B5:C5"/>
    <mergeCell ref="B6:E6"/>
    <mergeCell ref="E114:E115"/>
    <mergeCell ref="E178:E182"/>
    <mergeCell ref="E186:E189"/>
    <mergeCell ref="E183:E185"/>
    <mergeCell ref="E190:E192"/>
    <mergeCell ref="E198:E199"/>
    <mergeCell ref="E193:E197"/>
    <mergeCell ref="H183:H197"/>
    <mergeCell ref="E126:E128"/>
    <mergeCell ref="E129:E131"/>
    <mergeCell ref="H144:H145"/>
    <mergeCell ref="H146:H147"/>
    <mergeCell ref="H148:H149"/>
    <mergeCell ref="E93:E99"/>
    <mergeCell ref="H93:H99"/>
    <mergeCell ref="E257:E262"/>
    <mergeCell ref="F258:H258"/>
    <mergeCell ref="I259:I260"/>
    <mergeCell ref="I261:I262"/>
    <mergeCell ref="I494:I496"/>
    <mergeCell ref="E597:E599"/>
    <mergeCell ref="I601:I604"/>
    <mergeCell ref="E601:E604"/>
    <mergeCell ref="E609:E610"/>
    <mergeCell ref="I667:I668"/>
    <mergeCell ref="E571:E572"/>
    <mergeCell ref="H571:H572"/>
    <mergeCell ref="I571:I572"/>
    <mergeCell ref="E573:E575"/>
    <mergeCell ref="H573:H575"/>
    <mergeCell ref="I573:I575"/>
    <mergeCell ref="E576:E578"/>
    <mergeCell ref="H576:H578"/>
    <mergeCell ref="E579:E580"/>
    <mergeCell ref="H579:H580"/>
    <mergeCell ref="I579:I580"/>
    <mergeCell ref="I638:I639"/>
    <mergeCell ref="H636:H637"/>
    <mergeCell ref="I636:I637"/>
    <mergeCell ref="E636:E637"/>
    <mergeCell ref="E551:E554"/>
    <mergeCell ref="I551:I554"/>
    <mergeCell ref="H551:H554"/>
    <mergeCell ref="E640:E641"/>
    <mergeCell ref="H630:H633"/>
    <mergeCell ref="I630:I633"/>
    <mergeCell ref="E634:E635"/>
    <mergeCell ref="H634:H635"/>
    <mergeCell ref="I634:I635"/>
    <mergeCell ref="H638:H639"/>
    <mergeCell ref="I576:I578"/>
    <mergeCell ref="E585:E586"/>
    <mergeCell ref="H585:H586"/>
    <mergeCell ref="I585:I586"/>
    <mergeCell ref="E581:E582"/>
    <mergeCell ref="H581:H582"/>
    <mergeCell ref="I581:I582"/>
    <mergeCell ref="E583:E584"/>
    <mergeCell ref="H583:H584"/>
    <mergeCell ref="I583:I584"/>
    <mergeCell ref="H555:H556"/>
    <mergeCell ref="I555:I556"/>
    <mergeCell ref="E569:E570"/>
    <mergeCell ref="H569:H570"/>
    <mergeCell ref="E567:E568"/>
    <mergeCell ref="H567:H568"/>
    <mergeCell ref="I567:I568"/>
    <mergeCell ref="I569:I570"/>
    <mergeCell ref="E605:E606"/>
    <mergeCell ref="G587:G588"/>
    <mergeCell ref="H587:H588"/>
    <mergeCell ref="I587:I588"/>
    <mergeCell ref="E589:E590"/>
    <mergeCell ref="H589:H590"/>
    <mergeCell ref="I595:I596"/>
    <mergeCell ref="I589:I590"/>
    <mergeCell ref="E591:E592"/>
    <mergeCell ref="H591:H592"/>
    <mergeCell ref="I591:I592"/>
    <mergeCell ref="E587:E588"/>
    <mergeCell ref="E593:E594"/>
    <mergeCell ref="H593:H594"/>
    <mergeCell ref="I593:I594"/>
    <mergeCell ref="E595:E596"/>
    <mergeCell ref="H595:H596"/>
    <mergeCell ref="H601:H604"/>
    <mergeCell ref="H597:H599"/>
    <mergeCell ref="I597:I599"/>
    <mergeCell ref="H609:H610"/>
    <mergeCell ref="I609:I610"/>
    <mergeCell ref="E611:E612"/>
    <mergeCell ref="H611:H612"/>
    <mergeCell ref="I611:I612"/>
    <mergeCell ref="H613:H614"/>
    <mergeCell ref="H621:H622"/>
    <mergeCell ref="I621:I622"/>
    <mergeCell ref="I625:I626"/>
    <mergeCell ref="I613:I614"/>
    <mergeCell ref="E625:E626"/>
    <mergeCell ref="H625:H626"/>
    <mergeCell ref="E617:E620"/>
    <mergeCell ref="B3:F4"/>
    <mergeCell ref="E86:E87"/>
    <mergeCell ref="H86:H87"/>
    <mergeCell ref="I86:I87"/>
    <mergeCell ref="G10:H10"/>
    <mergeCell ref="E88:E89"/>
    <mergeCell ref="H88:H89"/>
    <mergeCell ref="I88:I89"/>
    <mergeCell ref="E607:E608"/>
    <mergeCell ref="H607:H608"/>
    <mergeCell ref="I607:I608"/>
    <mergeCell ref="E100:E103"/>
    <mergeCell ref="H100:H103"/>
    <mergeCell ref="E105:E106"/>
    <mergeCell ref="I105:I112"/>
    <mergeCell ref="E107:E108"/>
    <mergeCell ref="E109:E110"/>
    <mergeCell ref="E111:E112"/>
    <mergeCell ref="E90:E91"/>
    <mergeCell ref="H90:H91"/>
    <mergeCell ref="I90:I91"/>
    <mergeCell ref="I93:I103"/>
    <mergeCell ref="I123:I131"/>
    <mergeCell ref="E555:E556"/>
    <mergeCell ref="E200:E202"/>
    <mergeCell ref="H222:H227"/>
    <mergeCell ref="E205:E207"/>
    <mergeCell ref="H198:H207"/>
    <mergeCell ref="I114:I121"/>
    <mergeCell ref="E116:E117"/>
    <mergeCell ref="E118:E119"/>
    <mergeCell ref="E120:E121"/>
    <mergeCell ref="E157:E158"/>
    <mergeCell ref="G157:G158"/>
    <mergeCell ref="H157:H158"/>
    <mergeCell ref="E168:E170"/>
    <mergeCell ref="E175:E177"/>
    <mergeCell ref="E123:E125"/>
    <mergeCell ref="E171:E174"/>
    <mergeCell ref="H168:H182"/>
    <mergeCell ref="E155:E156"/>
    <mergeCell ref="G155:G156"/>
    <mergeCell ref="H155:H156"/>
    <mergeCell ref="E203:E204"/>
    <mergeCell ref="E144:E145"/>
    <mergeCell ref="E146:E147"/>
    <mergeCell ref="E148:E149"/>
    <mergeCell ref="E520:E521"/>
    <mergeCell ref="H520:H521"/>
    <mergeCell ref="I520:I521"/>
    <mergeCell ref="E516:E519"/>
    <mergeCell ref="H516:H519"/>
    <mergeCell ref="I516:I519"/>
    <mergeCell ref="E522:E523"/>
    <mergeCell ref="H522:H523"/>
    <mergeCell ref="I522:I523"/>
    <mergeCell ref="E512:E515"/>
    <mergeCell ref="H512:H515"/>
    <mergeCell ref="I512:I515"/>
    <mergeCell ref="H208:H211"/>
    <mergeCell ref="H239:H244"/>
    <mergeCell ref="E497:E498"/>
    <mergeCell ref="E499:E500"/>
    <mergeCell ref="E501:E502"/>
    <mergeCell ref="E504:E505"/>
    <mergeCell ref="E506:E507"/>
    <mergeCell ref="E508:E509"/>
    <mergeCell ref="E510:E511"/>
    <mergeCell ref="I510:I511"/>
    <mergeCell ref="I508:I509"/>
    <mergeCell ref="I506:I507"/>
    <mergeCell ref="I504:I505"/>
    <mergeCell ref="I501:I502"/>
    <mergeCell ref="I499:I500"/>
    <mergeCell ref="E494:E496"/>
    <mergeCell ref="I497:I498"/>
    <mergeCell ref="I252:I253"/>
    <mergeCell ref="I254:I255"/>
    <mergeCell ref="E250:E255"/>
    <mergeCell ref="F251:H251"/>
    <mergeCell ref="E524:E525"/>
    <mergeCell ref="H524:H525"/>
    <mergeCell ref="I524:I525"/>
    <mergeCell ref="E526:E528"/>
    <mergeCell ref="H526:H528"/>
    <mergeCell ref="I526:I528"/>
    <mergeCell ref="E546:E548"/>
    <mergeCell ref="I546:I548"/>
    <mergeCell ref="H546:H548"/>
    <mergeCell ref="E529:E531"/>
    <mergeCell ref="H529:H531"/>
    <mergeCell ref="I529:I531"/>
    <mergeCell ref="E532:E534"/>
    <mergeCell ref="H532:H534"/>
    <mergeCell ref="I532:I534"/>
    <mergeCell ref="E535:E537"/>
    <mergeCell ref="E538:E539"/>
    <mergeCell ref="H538:H539"/>
    <mergeCell ref="I538:I539"/>
    <mergeCell ref="E544:E545"/>
    <mergeCell ref="H544:H545"/>
    <mergeCell ref="I544:I545"/>
    <mergeCell ref="H535:H537"/>
    <mergeCell ref="I535:I537"/>
    <mergeCell ref="I540:I541"/>
    <mergeCell ref="E549:E550"/>
    <mergeCell ref="H549:H550"/>
    <mergeCell ref="I549:I550"/>
    <mergeCell ref="E540:E541"/>
    <mergeCell ref="H540:H541"/>
    <mergeCell ref="E565:E566"/>
    <mergeCell ref="H565:H566"/>
    <mergeCell ref="I565:I566"/>
    <mergeCell ref="E542:E543"/>
    <mergeCell ref="H542:H543"/>
    <mergeCell ref="I542:I543"/>
    <mergeCell ref="E561:E562"/>
    <mergeCell ref="H561:H562"/>
    <mergeCell ref="I561:I562"/>
    <mergeCell ref="E563:E564"/>
    <mergeCell ref="H563:H564"/>
    <mergeCell ref="I563:I564"/>
    <mergeCell ref="E557:E558"/>
    <mergeCell ref="H557:H558"/>
    <mergeCell ref="I557:I558"/>
    <mergeCell ref="E559:E560"/>
    <mergeCell ref="H559:H560"/>
    <mergeCell ref="I559:I560"/>
    <mergeCell ref="E656:E657"/>
    <mergeCell ref="H656:H657"/>
    <mergeCell ref="I656:I657"/>
    <mergeCell ref="E658:E659"/>
    <mergeCell ref="H658:H659"/>
    <mergeCell ref="I658:I659"/>
    <mergeCell ref="E681:E682"/>
    <mergeCell ref="H681:H682"/>
    <mergeCell ref="I681:I682"/>
    <mergeCell ref="E677:E678"/>
    <mergeCell ref="H677:H678"/>
    <mergeCell ref="I677:I678"/>
    <mergeCell ref="E679:E680"/>
    <mergeCell ref="H679:H680"/>
    <mergeCell ref="I679:I680"/>
    <mergeCell ref="I661:I662"/>
    <mergeCell ref="E669:E670"/>
    <mergeCell ref="H669:H670"/>
    <mergeCell ref="I669:I670"/>
    <mergeCell ref="E665:E666"/>
    <mergeCell ref="H665:H666"/>
    <mergeCell ref="I665:I666"/>
    <mergeCell ref="E667:E668"/>
    <mergeCell ref="H667:H668"/>
    <mergeCell ref="H627:H628"/>
    <mergeCell ref="E615:E616"/>
    <mergeCell ref="H615:H616"/>
    <mergeCell ref="I615:I616"/>
    <mergeCell ref="E650:E651"/>
    <mergeCell ref="H650:H651"/>
    <mergeCell ref="I650:I651"/>
    <mergeCell ref="E654:E655"/>
    <mergeCell ref="H654:H655"/>
    <mergeCell ref="I654:I655"/>
    <mergeCell ref="E642:E643"/>
    <mergeCell ref="H642:H643"/>
    <mergeCell ref="I642:I643"/>
    <mergeCell ref="E627:E628"/>
    <mergeCell ref="E638:E639"/>
    <mergeCell ref="I640:I641"/>
    <mergeCell ref="I644:I645"/>
    <mergeCell ref="E644:E645"/>
    <mergeCell ref="H644:H645"/>
    <mergeCell ref="E675:E676"/>
    <mergeCell ref="H675:H676"/>
    <mergeCell ref="I675:I676"/>
    <mergeCell ref="E671:E672"/>
    <mergeCell ref="H671:H672"/>
    <mergeCell ref="I671:I672"/>
    <mergeCell ref="E673:E674"/>
    <mergeCell ref="H673:H674"/>
    <mergeCell ref="I673:I674"/>
    <mergeCell ref="E661:E662"/>
    <mergeCell ref="H661:H662"/>
    <mergeCell ref="E663:E664"/>
    <mergeCell ref="H663:H664"/>
    <mergeCell ref="H640:H641"/>
    <mergeCell ref="E613:E614"/>
    <mergeCell ref="I663:I664"/>
    <mergeCell ref="E652:E653"/>
    <mergeCell ref="H652:H653"/>
    <mergeCell ref="I652:I653"/>
    <mergeCell ref="E646:E647"/>
    <mergeCell ref="H646:H647"/>
    <mergeCell ref="I646:I647"/>
    <mergeCell ref="E648:E649"/>
    <mergeCell ref="H648:H649"/>
    <mergeCell ref="I648:I649"/>
    <mergeCell ref="H617:H620"/>
    <mergeCell ref="I617:I620"/>
    <mergeCell ref="E621:E622"/>
    <mergeCell ref="E630:E633"/>
    <mergeCell ref="E623:E624"/>
    <mergeCell ref="H623:H624"/>
    <mergeCell ref="I623:I624"/>
    <mergeCell ref="I627:I628"/>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9.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60" t="s">
        <v>3582</v>
      </c>
      <c r="C7" s="6"/>
      <c r="D7" s="6"/>
      <c r="E7" s="41"/>
      <c r="F7" s="6"/>
      <c r="G7" s="86"/>
      <c r="I7" s="6"/>
      <c r="J7" s="83"/>
      <c r="K7" s="83"/>
      <c r="L7" s="83"/>
    </row>
    <row r="8" spans="1:12" ht="25.5" x14ac:dyDescent="0.2">
      <c r="B8" s="863" t="s">
        <v>3145</v>
      </c>
      <c r="C8" s="6"/>
      <c r="D8" s="6"/>
      <c r="E8" s="41" t="str">
        <f>Inhalt!$C$7</f>
        <v>V. OncoBox: P1.1.1 (251203)</v>
      </c>
      <c r="G8" s="86"/>
      <c r="H8" s="6"/>
      <c r="I8" s="6"/>
      <c r="J8" s="83"/>
      <c r="K8" s="83"/>
      <c r="L8" s="83"/>
    </row>
    <row r="9" spans="1:12" ht="33.75" customHeight="1" x14ac:dyDescent="0.2">
      <c r="B9" s="745" t="s">
        <v>2138</v>
      </c>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4" spans="2:6" ht="25.5" x14ac:dyDescent="0.2">
      <c r="B44" s="894" t="s">
        <v>2444</v>
      </c>
    </row>
    <row r="45" spans="2:6" x14ac:dyDescent="0.2">
      <c r="B45" s="740"/>
    </row>
    <row r="46" spans="2:6" ht="42.75" customHeight="1" x14ac:dyDescent="0.2">
      <c r="B46" s="895" t="s">
        <v>3234</v>
      </c>
      <c r="C46" s="1657" t="s">
        <v>3036</v>
      </c>
      <c r="D46" s="1657"/>
      <c r="E46" s="1657"/>
      <c r="F46" s="1657"/>
    </row>
    <row r="47" spans="2:6" ht="47.25" customHeight="1" x14ac:dyDescent="0.2">
      <c r="B47" s="895" t="s">
        <v>3049</v>
      </c>
      <c r="C47" s="1661" t="s">
        <v>3050</v>
      </c>
      <c r="D47" s="1661"/>
      <c r="E47" s="1661"/>
      <c r="F47" s="1661"/>
    </row>
  </sheetData>
  <sheetProtection algorithmName="SHA-512" hashValue="tTkT+w6OmhiumyBO57w59kCPCpqHgiTKQ2oMLlxUaFtUOgLPADXaSgFtkM+Ia6np8ZdkSXqggkVKeUb6M3CRVQ==" saltValue="84G5otj+lMWS46zOBYpVIw=="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workbookViewId="0"/>
  </sheetViews>
  <sheetFormatPr baseColWidth="10" defaultColWidth="9" defaultRowHeight="14.25" x14ac:dyDescent="0.2"/>
  <cols>
    <col min="1" max="1" width="2.85546875" style="74" customWidth="1"/>
    <col min="2" max="2" width="66.1406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0.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47.25" x14ac:dyDescent="0.2">
      <c r="B7" s="760" t="s">
        <v>3583</v>
      </c>
      <c r="C7" s="6"/>
      <c r="D7" s="6"/>
      <c r="E7" s="41"/>
      <c r="F7" s="6"/>
      <c r="G7" s="86"/>
      <c r="I7" s="6"/>
      <c r="J7" s="83"/>
      <c r="K7" s="83"/>
      <c r="L7" s="83"/>
    </row>
    <row r="8" spans="1:12" ht="25.5" x14ac:dyDescent="0.2">
      <c r="B8" s="863" t="s">
        <v>3149</v>
      </c>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50.25" customHeight="1" x14ac:dyDescent="0.2">
      <c r="B44" s="81" t="s">
        <v>2436</v>
      </c>
      <c r="C44" s="81" t="s">
        <v>2437</v>
      </c>
      <c r="D44" s="81" t="s">
        <v>2438</v>
      </c>
      <c r="E44" s="81" t="s">
        <v>2439</v>
      </c>
      <c r="F44" s="82" t="s">
        <v>2440</v>
      </c>
    </row>
    <row r="45" spans="2:6" ht="180" customHeight="1" x14ac:dyDescent="0.2">
      <c r="B45" s="131" t="s">
        <v>2286</v>
      </c>
      <c r="C45" s="131"/>
      <c r="D45" s="578" t="s">
        <v>2458</v>
      </c>
      <c r="E45" s="142">
        <v>1</v>
      </c>
      <c r="F45" s="68"/>
    </row>
    <row r="46" spans="2:6" ht="78.75" x14ac:dyDescent="0.2">
      <c r="B46" s="129" t="s">
        <v>1972</v>
      </c>
      <c r="C46" s="129"/>
      <c r="D46" s="129" t="s">
        <v>2215</v>
      </c>
      <c r="E46" s="159" t="s">
        <v>21</v>
      </c>
      <c r="F46" s="68"/>
    </row>
    <row r="47" spans="2:6" ht="78.75" x14ac:dyDescent="0.2">
      <c r="B47" s="129" t="s">
        <v>1966</v>
      </c>
      <c r="C47" s="129"/>
      <c r="D47" s="129" t="s">
        <v>2216</v>
      </c>
      <c r="E47" s="161" t="s">
        <v>25</v>
      </c>
      <c r="F47" s="68"/>
    </row>
    <row r="48" spans="2:6" ht="101.25" x14ac:dyDescent="0.2">
      <c r="B48" s="129" t="s">
        <v>1971</v>
      </c>
      <c r="C48" s="129"/>
      <c r="D48" s="635" t="s">
        <v>2203</v>
      </c>
      <c r="E48" s="161" t="s">
        <v>700</v>
      </c>
      <c r="F48" s="211"/>
    </row>
    <row r="49" spans="2:6" ht="101.25" x14ac:dyDescent="0.2">
      <c r="B49" s="131" t="s">
        <v>2298</v>
      </c>
      <c r="C49" s="131" t="s">
        <v>2300</v>
      </c>
      <c r="D49" s="158" t="s">
        <v>2299</v>
      </c>
      <c r="E49" s="158">
        <v>1</v>
      </c>
      <c r="F49" s="68"/>
    </row>
    <row r="52" spans="2:6" ht="27.75" customHeight="1" x14ac:dyDescent="0.2">
      <c r="B52" s="200" t="s">
        <v>2860</v>
      </c>
    </row>
    <row r="53" spans="2:6" ht="168.75" x14ac:dyDescent="0.2">
      <c r="B53" s="635" t="s">
        <v>1897</v>
      </c>
      <c r="C53" s="158"/>
      <c r="D53" s="158" t="s">
        <v>2301</v>
      </c>
      <c r="E53" s="158" t="s">
        <v>27</v>
      </c>
      <c r="F53" s="68"/>
    </row>
    <row r="54" spans="2:6" x14ac:dyDescent="0.2">
      <c r="D54" s="74" t="s">
        <v>30</v>
      </c>
    </row>
    <row r="57" spans="2:6" ht="25.5" x14ac:dyDescent="0.2">
      <c r="B57" s="740" t="s">
        <v>2444</v>
      </c>
    </row>
    <row r="58" spans="2:6" ht="79.5" customHeight="1" x14ac:dyDescent="0.2">
      <c r="B58" s="1586" t="s">
        <v>2302</v>
      </c>
      <c r="C58" s="1662"/>
      <c r="D58" s="1527" t="s">
        <v>2303</v>
      </c>
      <c r="E58" s="1588"/>
      <c r="F58" s="1589"/>
    </row>
    <row r="59" spans="2:6" ht="39.75" customHeight="1" x14ac:dyDescent="0.2">
      <c r="B59" s="1608" t="s">
        <v>2304</v>
      </c>
      <c r="C59" s="1611"/>
      <c r="D59" s="1530" t="s">
        <v>2848</v>
      </c>
      <c r="E59" s="1630"/>
      <c r="F59" s="1584"/>
    </row>
    <row r="60" spans="2:6" ht="39.75" customHeight="1" x14ac:dyDescent="0.2">
      <c r="B60" s="1608" t="s">
        <v>2305</v>
      </c>
      <c r="C60" s="1611"/>
      <c r="D60" s="1530" t="s">
        <v>2306</v>
      </c>
      <c r="E60" s="1630"/>
      <c r="F60" s="1584"/>
    </row>
    <row r="61" spans="2:6" ht="49.5" customHeight="1" x14ac:dyDescent="0.2">
      <c r="B61" s="1613" t="s">
        <v>2851</v>
      </c>
      <c r="C61" s="1614"/>
      <c r="D61" s="1613" t="s">
        <v>2849</v>
      </c>
      <c r="E61" s="1663"/>
      <c r="F61" s="1622"/>
    </row>
    <row r="62" spans="2:6" ht="43.5" customHeight="1" x14ac:dyDescent="0.2">
      <c r="B62" s="1613" t="s">
        <v>3433</v>
      </c>
      <c r="C62" s="1614"/>
      <c r="D62" s="1613" t="s">
        <v>2850</v>
      </c>
      <c r="E62" s="1663"/>
      <c r="F62" s="1622"/>
    </row>
    <row r="63" spans="2:6" ht="74.25" customHeight="1" x14ac:dyDescent="0.2">
      <c r="B63" s="1613" t="s">
        <v>3434</v>
      </c>
      <c r="C63" s="1614"/>
      <c r="D63" s="1613" t="s">
        <v>3479</v>
      </c>
      <c r="E63" s="1663"/>
      <c r="F63" s="1622"/>
    </row>
  </sheetData>
  <sheetProtection algorithmName="SHA-512" hashValue="6+DSxgpdWsWMHvNJ+L0pL0BmuMPbqmo8Ik0S6FqmwnK6ohzdFXiYKWd8Vw8bVLeRdUz0gVfp5+Qe4vsfij7xPQ==" saltValue="ayf/WTSqFGCZqYBr13B/Yg==" spinCount="100000" sheet="1" objects="1" scenario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3:C63"/>
    <mergeCell ref="D63:F63"/>
    <mergeCell ref="B61:C61"/>
    <mergeCell ref="D61:F61"/>
    <mergeCell ref="B60:C60"/>
    <mergeCell ref="D60:F60"/>
    <mergeCell ref="E11:F11"/>
    <mergeCell ref="B58:C58"/>
    <mergeCell ref="D58:F58"/>
    <mergeCell ref="B59:C59"/>
    <mergeCell ref="D59:F59"/>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9"/>
  <sheetViews>
    <sheetView workbookViewId="0">
      <selection activeCell="F67" sqref="F67"/>
    </sheetView>
  </sheetViews>
  <sheetFormatPr baseColWidth="10" defaultColWidth="9" defaultRowHeight="14.25" x14ac:dyDescent="0.2"/>
  <cols>
    <col min="1" max="1" width="2.85546875" style="74" customWidth="1"/>
    <col min="2" max="2" width="57.42578125" style="74" customWidth="1"/>
    <col min="3" max="4" width="31.85546875" style="74" customWidth="1"/>
    <col min="5" max="7" width="16.7109375" style="74" customWidth="1"/>
    <col min="8" max="8" width="16.5703125" style="74" customWidth="1"/>
    <col min="9" max="16384" width="9" style="74"/>
  </cols>
  <sheetData>
    <row r="1" spans="1:13" x14ac:dyDescent="0.2">
      <c r="A1" s="267"/>
    </row>
    <row r="3" spans="1:13" ht="36" x14ac:dyDescent="0.25">
      <c r="B3" s="734" t="s">
        <v>2421</v>
      </c>
      <c r="C3" s="62"/>
      <c r="E3" s="62"/>
      <c r="F3" s="62"/>
      <c r="G3" s="62"/>
      <c r="H3" s="62"/>
    </row>
    <row r="4" spans="1:13" ht="30.75" customHeight="1" x14ac:dyDescent="0.25">
      <c r="B4" s="735" t="s">
        <v>2431</v>
      </c>
      <c r="C4" s="62"/>
      <c r="D4" s="62"/>
      <c r="E4" s="84"/>
      <c r="H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5.25" customHeight="1" x14ac:dyDescent="0.2">
      <c r="B7" s="1672" t="s">
        <v>3584</v>
      </c>
      <c r="C7" s="1672"/>
      <c r="D7" s="6"/>
      <c r="E7" s="41"/>
      <c r="F7" s="6"/>
      <c r="G7" s="6"/>
      <c r="H7" s="86"/>
      <c r="J7" s="6"/>
      <c r="K7" s="83"/>
      <c r="L7" s="83"/>
      <c r="M7" s="83"/>
    </row>
    <row r="8" spans="1:13" ht="25.5" x14ac:dyDescent="0.2">
      <c r="B8" s="863" t="s">
        <v>3145</v>
      </c>
      <c r="C8" s="654"/>
      <c r="D8" s="6"/>
      <c r="E8" s="41" t="str">
        <f>Inhalt!$C$7</f>
        <v>V. OncoBox: P1.1.1 (251203)</v>
      </c>
      <c r="H8" s="86"/>
      <c r="I8" s="6"/>
      <c r="J8" s="6"/>
      <c r="K8" s="83"/>
      <c r="L8" s="83"/>
      <c r="M8" s="83"/>
    </row>
    <row r="9" spans="1:13" ht="15.75" x14ac:dyDescent="0.2">
      <c r="E9" s="41" t="str">
        <f>Inhalt!$C$8</f>
        <v>V. Spezifikation: P1.1.1 (251203)</v>
      </c>
      <c r="H9" s="86"/>
      <c r="I9" s="6"/>
      <c r="J9" s="6"/>
    </row>
    <row r="10" spans="1:13" x14ac:dyDescent="0.2">
      <c r="E10" s="153"/>
      <c r="H10" s="41"/>
    </row>
    <row r="11" spans="1:13" ht="27" customHeight="1" x14ac:dyDescent="0.25">
      <c r="E11" s="1534" t="s">
        <v>1724</v>
      </c>
      <c r="F11" s="1535"/>
      <c r="G11" s="17"/>
    </row>
    <row r="55" spans="2:8" x14ac:dyDescent="0.2">
      <c r="C55" s="105"/>
    </row>
    <row r="56" spans="2:8" ht="31.5" x14ac:dyDescent="0.25">
      <c r="B56" s="739" t="s">
        <v>2446</v>
      </c>
    </row>
    <row r="58" spans="2:8" ht="25.5" x14ac:dyDescent="0.2">
      <c r="B58" s="200" t="s">
        <v>2449</v>
      </c>
    </row>
    <row r="59" spans="2:8" ht="102" customHeight="1" x14ac:dyDescent="0.2">
      <c r="B59" s="81" t="s">
        <v>2436</v>
      </c>
      <c r="C59" s="81" t="s">
        <v>2437</v>
      </c>
      <c r="D59" s="81" t="s">
        <v>2438</v>
      </c>
      <c r="E59" s="82" t="s">
        <v>2606</v>
      </c>
      <c r="F59" s="1041" t="s">
        <v>3549</v>
      </c>
      <c r="G59" s="719" t="s">
        <v>3554</v>
      </c>
      <c r="H59" s="82" t="s">
        <v>2607</v>
      </c>
    </row>
    <row r="60" spans="2:8" s="197" customFormat="1" ht="202.5" x14ac:dyDescent="0.2">
      <c r="B60" s="135" t="s">
        <v>2286</v>
      </c>
      <c r="C60" s="131"/>
      <c r="D60" s="578" t="s">
        <v>2458</v>
      </c>
      <c r="E60" s="131">
        <v>1</v>
      </c>
      <c r="F60" s="635">
        <v>1</v>
      </c>
      <c r="G60" s="949">
        <v>1</v>
      </c>
      <c r="H60" s="137">
        <v>1</v>
      </c>
    </row>
    <row r="61" spans="2:8" s="197" customFormat="1" ht="22.5" x14ac:dyDescent="0.2">
      <c r="B61" s="906" t="s">
        <v>190</v>
      </c>
      <c r="C61" s="906" t="s">
        <v>2879</v>
      </c>
      <c r="D61" s="906"/>
      <c r="E61" s="1017"/>
      <c r="F61" s="954" t="s">
        <v>2878</v>
      </c>
      <c r="G61" s="949" t="s">
        <v>3550</v>
      </c>
      <c r="H61" s="906"/>
    </row>
    <row r="62" spans="2:8" s="197" customFormat="1" ht="41.25" customHeight="1" x14ac:dyDescent="0.2">
      <c r="B62" s="1018" t="s">
        <v>2872</v>
      </c>
      <c r="C62" s="1666" t="s">
        <v>2870</v>
      </c>
      <c r="D62" s="1657" t="s">
        <v>2875</v>
      </c>
      <c r="E62" s="1666" t="s">
        <v>762</v>
      </c>
      <c r="F62" s="1674" t="s">
        <v>2871</v>
      </c>
      <c r="G62" s="1668" t="s">
        <v>2871</v>
      </c>
      <c r="H62" s="1666" t="s">
        <v>762</v>
      </c>
    </row>
    <row r="63" spans="2:8" s="197" customFormat="1" ht="39" customHeight="1" x14ac:dyDescent="0.2">
      <c r="B63" s="1018" t="s">
        <v>2873</v>
      </c>
      <c r="C63" s="1666"/>
      <c r="D63" s="1669"/>
      <c r="E63" s="1667"/>
      <c r="F63" s="1674"/>
      <c r="G63" s="1668"/>
      <c r="H63" s="1667"/>
    </row>
    <row r="64" spans="2:8" s="197" customFormat="1" ht="77.25" customHeight="1" x14ac:dyDescent="0.2">
      <c r="B64" s="1018" t="s">
        <v>245</v>
      </c>
      <c r="C64" s="1016" t="s">
        <v>2874</v>
      </c>
      <c r="D64" s="906" t="s">
        <v>716</v>
      </c>
      <c r="E64" s="1016" t="s">
        <v>3555</v>
      </c>
      <c r="F64" s="1042" t="s">
        <v>1122</v>
      </c>
      <c r="G64" s="966" t="s">
        <v>3557</v>
      </c>
      <c r="H64" s="1016" t="s">
        <v>3558</v>
      </c>
    </row>
    <row r="65" spans="2:8" s="197" customFormat="1" ht="33" customHeight="1" x14ac:dyDescent="0.2"/>
    <row r="66" spans="2:8" s="197" customFormat="1" x14ac:dyDescent="0.2"/>
    <row r="67" spans="2:8" ht="138" customHeight="1" x14ac:dyDescent="0.2">
      <c r="B67" s="200" t="s">
        <v>2860</v>
      </c>
      <c r="E67" s="1126" t="s">
        <v>2606</v>
      </c>
      <c r="F67" s="1125" t="s">
        <v>2876</v>
      </c>
      <c r="G67" s="1132" t="s">
        <v>3554</v>
      </c>
      <c r="H67" s="1126" t="s">
        <v>2607</v>
      </c>
    </row>
    <row r="68" spans="2:8" s="197" customFormat="1" ht="78" customHeight="1" x14ac:dyDescent="0.2">
      <c r="B68" s="578" t="s">
        <v>245</v>
      </c>
      <c r="C68" s="199"/>
      <c r="D68" s="578" t="s">
        <v>716</v>
      </c>
      <c r="E68" s="895" t="s">
        <v>3556</v>
      </c>
      <c r="F68" s="1042" t="s">
        <v>1122</v>
      </c>
      <c r="G68" s="966" t="s">
        <v>3560</v>
      </c>
      <c r="H68" s="895" t="s">
        <v>3556</v>
      </c>
    </row>
    <row r="69" spans="2:8" ht="45" customHeight="1" x14ac:dyDescent="0.2">
      <c r="B69" s="578" t="s">
        <v>237</v>
      </c>
      <c r="C69" s="68"/>
      <c r="D69" s="578" t="s">
        <v>248</v>
      </c>
      <c r="E69" s="1668" t="s">
        <v>3559</v>
      </c>
      <c r="F69" s="1668"/>
      <c r="G69" s="1668"/>
      <c r="H69" s="1668"/>
    </row>
    <row r="70" spans="2:8" ht="56.25" x14ac:dyDescent="0.2">
      <c r="B70" s="482" t="s">
        <v>1898</v>
      </c>
      <c r="C70" s="68"/>
      <c r="D70" s="578" t="s">
        <v>2635</v>
      </c>
      <c r="E70" s="1668" t="s">
        <v>2636</v>
      </c>
      <c r="F70" s="1668"/>
      <c r="G70" s="1668"/>
      <c r="H70" s="1668"/>
    </row>
    <row r="71" spans="2:8" ht="81" customHeight="1" x14ac:dyDescent="0.2">
      <c r="B71" s="578" t="s">
        <v>246</v>
      </c>
      <c r="C71" s="578"/>
      <c r="D71" s="949" t="s">
        <v>3135</v>
      </c>
      <c r="E71" s="966" t="s">
        <v>2974</v>
      </c>
      <c r="F71" s="966" t="s">
        <v>3150</v>
      </c>
      <c r="G71" s="966" t="s">
        <v>3551</v>
      </c>
      <c r="H71" s="966" t="s">
        <v>2974</v>
      </c>
    </row>
    <row r="72" spans="2:8" ht="41.25" customHeight="1" x14ac:dyDescent="0.2">
      <c r="B72" s="578" t="s">
        <v>430</v>
      </c>
      <c r="C72" s="578"/>
      <c r="D72" s="578" t="s">
        <v>287</v>
      </c>
      <c r="E72" s="966">
        <v>1</v>
      </c>
      <c r="F72" s="1042" t="s">
        <v>2640</v>
      </c>
      <c r="G72" s="966">
        <v>1</v>
      </c>
      <c r="H72" s="966">
        <v>1</v>
      </c>
    </row>
    <row r="73" spans="2:8" ht="41.25" customHeight="1" x14ac:dyDescent="0.2">
      <c r="B73" s="578" t="s">
        <v>427</v>
      </c>
      <c r="C73" s="578"/>
      <c r="D73" s="578" t="s">
        <v>428</v>
      </c>
      <c r="E73" s="966">
        <v>1</v>
      </c>
      <c r="F73" s="1042" t="s">
        <v>2640</v>
      </c>
      <c r="G73" s="966">
        <v>1</v>
      </c>
      <c r="H73" s="966" t="s">
        <v>2640</v>
      </c>
    </row>
    <row r="74" spans="2:8" ht="83.25" customHeight="1" x14ac:dyDescent="0.2">
      <c r="B74" s="578" t="s">
        <v>240</v>
      </c>
      <c r="C74" s="963"/>
      <c r="D74" s="578" t="s">
        <v>1207</v>
      </c>
      <c r="E74" s="966" t="s">
        <v>2610</v>
      </c>
      <c r="F74" s="1042" t="s">
        <v>2869</v>
      </c>
      <c r="G74" s="966" t="s">
        <v>2610</v>
      </c>
      <c r="H74" s="966" t="s">
        <v>2610</v>
      </c>
    </row>
    <row r="75" spans="2:8" ht="34.15" customHeight="1" x14ac:dyDescent="0.2">
      <c r="B75" s="1018" t="s">
        <v>2872</v>
      </c>
      <c r="C75" s="1664" t="s">
        <v>2870</v>
      </c>
      <c r="D75" s="1675" t="s">
        <v>2875</v>
      </c>
      <c r="E75" s="1664" t="s">
        <v>762</v>
      </c>
      <c r="F75" s="1301" t="s">
        <v>2871</v>
      </c>
      <c r="G75" s="1670" t="s">
        <v>2871</v>
      </c>
      <c r="H75" s="1664" t="s">
        <v>762</v>
      </c>
    </row>
    <row r="76" spans="2:8" ht="37.15" customHeight="1" x14ac:dyDescent="0.2">
      <c r="B76" s="1018" t="s">
        <v>2873</v>
      </c>
      <c r="C76" s="1665"/>
      <c r="D76" s="1676"/>
      <c r="E76" s="1665"/>
      <c r="F76" s="1303"/>
      <c r="G76" s="1671"/>
      <c r="H76" s="1665"/>
    </row>
    <row r="77" spans="2:8" ht="88.5" customHeight="1" x14ac:dyDescent="0.2">
      <c r="B77" s="1018" t="s">
        <v>245</v>
      </c>
      <c r="C77" s="1016" t="s">
        <v>2874</v>
      </c>
      <c r="D77" s="906" t="s">
        <v>716</v>
      </c>
      <c r="E77" s="1016" t="s">
        <v>3556</v>
      </c>
      <c r="F77" s="1042" t="s">
        <v>1122</v>
      </c>
      <c r="G77" s="966" t="s">
        <v>3557</v>
      </c>
      <c r="H77" s="1016" t="s">
        <v>3556</v>
      </c>
    </row>
    <row r="78" spans="2:8" ht="14.25" customHeight="1" x14ac:dyDescent="0.2"/>
    <row r="80" spans="2:8" ht="14.25" customHeight="1" x14ac:dyDescent="0.2"/>
    <row r="81" spans="2:7" ht="14.25" customHeight="1" x14ac:dyDescent="0.2"/>
    <row r="85" spans="2:7" ht="25.5" x14ac:dyDescent="0.2">
      <c r="B85" s="740" t="s">
        <v>2444</v>
      </c>
    </row>
    <row r="86" spans="2:7" ht="111.75" customHeight="1" x14ac:dyDescent="0.2">
      <c r="B86" s="1594" t="s">
        <v>3490</v>
      </c>
      <c r="C86" s="1673"/>
      <c r="D86" s="1594" t="s">
        <v>3491</v>
      </c>
      <c r="E86" s="1596"/>
      <c r="F86" s="1597"/>
      <c r="G86" s="1124"/>
    </row>
    <row r="87" spans="2:7" ht="148.5" customHeight="1" x14ac:dyDescent="0.2">
      <c r="B87" s="1594" t="s">
        <v>3492</v>
      </c>
      <c r="C87" s="1673"/>
      <c r="D87" s="1594" t="s">
        <v>3493</v>
      </c>
      <c r="E87" s="1596"/>
      <c r="F87" s="1597"/>
      <c r="G87" s="1124"/>
    </row>
    <row r="88" spans="2:7" ht="33" customHeight="1" x14ac:dyDescent="0.2">
      <c r="B88" s="1608"/>
      <c r="C88" s="1611"/>
      <c r="D88" s="1530"/>
      <c r="E88" s="1630"/>
      <c r="F88" s="1584"/>
      <c r="G88" s="1123"/>
    </row>
    <row r="89" spans="2:7" ht="31.5" customHeight="1" x14ac:dyDescent="0.2">
      <c r="B89" s="1608"/>
      <c r="C89" s="1611"/>
      <c r="D89" s="1530"/>
      <c r="E89" s="1630"/>
      <c r="F89" s="1584"/>
      <c r="G89" s="1123"/>
    </row>
  </sheetData>
  <sheetProtection algorithmName="SHA-512" hashValue="ll/cFjlVqnhWyybsiIa+T5qNw5pQ4HevvcAxgyj0eyTccO/SWDTrxGDyqiU+vFVKZuc/xJNtm3vShAZQOc/bfg==" saltValue="u0ryoESsuX+68nYKsugAhA==" spinCount="100000" sheet="1" objects="1" scenarios="1"/>
  <mergeCells count="24">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 ref="H75:H76"/>
    <mergeCell ref="H62:H63"/>
    <mergeCell ref="E69:H69"/>
    <mergeCell ref="E70:H70"/>
    <mergeCell ref="D62:D63"/>
    <mergeCell ref="E62:E63"/>
    <mergeCell ref="G62:G63"/>
    <mergeCell ref="G75:G76"/>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0.75" customHeight="1" x14ac:dyDescent="0.25">
      <c r="B4" s="735" t="s">
        <v>2431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0" t="s">
        <v>3585</v>
      </c>
      <c r="C7" s="6"/>
      <c r="D7" s="6"/>
      <c r="E7" s="41"/>
      <c r="F7" s="6"/>
      <c r="G7" s="86"/>
      <c r="I7" s="6"/>
      <c r="J7" s="83"/>
      <c r="K7" s="83"/>
      <c r="L7" s="83"/>
    </row>
    <row r="8" spans="1:12" ht="25.5" x14ac:dyDescent="0.2">
      <c r="B8" s="863" t="s">
        <v>3145</v>
      </c>
      <c r="C8" s="6"/>
      <c r="D8" s="6"/>
      <c r="E8" s="41" t="str">
        <f>Inhalt!$C$7</f>
        <v>V. OncoBox: P1.1.1 (251203)</v>
      </c>
      <c r="G8" s="86"/>
      <c r="H8" s="6"/>
      <c r="I8" s="6"/>
      <c r="J8" s="83"/>
      <c r="K8" s="83"/>
      <c r="L8" s="83"/>
    </row>
    <row r="9" spans="1:12" ht="15.75" x14ac:dyDescent="0.2">
      <c r="E9" s="41" t="str">
        <f>Inhalt!$C$8</f>
        <v>V. Spezifikation: P1.1.1 (251203)</v>
      </c>
      <c r="G9" s="86"/>
      <c r="H9" s="6"/>
      <c r="I9" s="6"/>
    </row>
    <row r="10" spans="1:12" x14ac:dyDescent="0.2">
      <c r="E10" s="153"/>
      <c r="G10" s="41"/>
    </row>
    <row r="11" spans="1:12" ht="27" customHeight="1" x14ac:dyDescent="0.25">
      <c r="E11" s="1534" t="s">
        <v>1724</v>
      </c>
      <c r="F11" s="1535"/>
    </row>
    <row r="40" spans="2:6" x14ac:dyDescent="0.2">
      <c r="C40" s="105"/>
    </row>
    <row r="41" spans="2:6" ht="31.5" x14ac:dyDescent="0.25">
      <c r="B41" s="739" t="s">
        <v>2446</v>
      </c>
    </row>
    <row r="43" spans="2:6" ht="25.5" x14ac:dyDescent="0.2">
      <c r="B43" s="200" t="s">
        <v>2449</v>
      </c>
    </row>
    <row r="44" spans="2:6" ht="48" customHeight="1" x14ac:dyDescent="0.2">
      <c r="B44" s="81" t="s">
        <v>2436</v>
      </c>
      <c r="C44" s="81" t="s">
        <v>2437</v>
      </c>
      <c r="D44" s="81" t="s">
        <v>2438</v>
      </c>
      <c r="E44" s="81" t="s">
        <v>2439</v>
      </c>
      <c r="F44" s="82" t="s">
        <v>2440</v>
      </c>
    </row>
    <row r="45" spans="2:6" s="197" customFormat="1" ht="202.5" x14ac:dyDescent="0.2">
      <c r="B45" s="135" t="s">
        <v>2286</v>
      </c>
      <c r="C45" s="131"/>
      <c r="D45" s="578" t="s">
        <v>2458</v>
      </c>
      <c r="E45" s="131">
        <v>1</v>
      </c>
      <c r="F45" s="199"/>
    </row>
    <row r="46" spans="2:6" s="197" customFormat="1" ht="78.75" x14ac:dyDescent="0.2">
      <c r="B46" s="136" t="s">
        <v>1972</v>
      </c>
      <c r="C46" s="129"/>
      <c r="D46" s="129" t="s">
        <v>2215</v>
      </c>
      <c r="E46" s="129" t="s">
        <v>21</v>
      </c>
      <c r="F46" s="199"/>
    </row>
    <row r="47" spans="2:6" s="197" customFormat="1" ht="57" customHeight="1" x14ac:dyDescent="0.2">
      <c r="B47" s="136" t="s">
        <v>1898</v>
      </c>
      <c r="C47" s="129"/>
      <c r="D47" s="129" t="s">
        <v>2308</v>
      </c>
      <c r="E47" s="129" t="s">
        <v>2309</v>
      </c>
      <c r="F47" s="319"/>
    </row>
    <row r="48" spans="2:6" s="197" customFormat="1" x14ac:dyDescent="0.2"/>
    <row r="49" spans="2:6" s="197" customFormat="1" x14ac:dyDescent="0.2"/>
    <row r="50" spans="2:6" ht="27.75" customHeight="1" x14ac:dyDescent="0.2">
      <c r="B50" s="200" t="s">
        <v>2860</v>
      </c>
    </row>
    <row r="51" spans="2:6" s="197" customFormat="1" ht="56.25" x14ac:dyDescent="0.2">
      <c r="B51" s="143" t="s">
        <v>1898</v>
      </c>
      <c r="C51" s="151"/>
      <c r="D51" s="131" t="s">
        <v>2310</v>
      </c>
      <c r="E51" s="131" t="s">
        <v>6</v>
      </c>
      <c r="F51" s="199"/>
    </row>
    <row r="55" spans="2:6" ht="25.5" x14ac:dyDescent="0.2">
      <c r="B55" s="740" t="s">
        <v>2444</v>
      </c>
    </row>
    <row r="56" spans="2:6" ht="33.75" customHeight="1" x14ac:dyDescent="0.2">
      <c r="B56" s="1608" t="s">
        <v>3435</v>
      </c>
      <c r="C56" s="1611"/>
      <c r="D56" s="1530" t="s">
        <v>2311</v>
      </c>
      <c r="E56" s="1630"/>
      <c r="F56" s="1584"/>
    </row>
    <row r="57" spans="2:6" ht="33" customHeight="1" x14ac:dyDescent="0.2">
      <c r="B57" s="1608" t="s">
        <v>2304</v>
      </c>
      <c r="C57" s="1611"/>
      <c r="D57" s="1530" t="s">
        <v>2307</v>
      </c>
      <c r="E57" s="1630"/>
      <c r="F57" s="1584"/>
    </row>
    <row r="58" spans="2:6" ht="33" customHeight="1" x14ac:dyDescent="0.2">
      <c r="B58" s="1608" t="s">
        <v>2305</v>
      </c>
      <c r="C58" s="1611"/>
      <c r="D58" s="1530" t="s">
        <v>2306</v>
      </c>
      <c r="E58" s="1630"/>
      <c r="F58" s="1584"/>
    </row>
    <row r="59" spans="2:6" ht="31.5" customHeight="1" x14ac:dyDescent="0.2">
      <c r="B59" s="1608" t="s">
        <v>3436</v>
      </c>
      <c r="C59" s="1611"/>
      <c r="D59" s="1530" t="s">
        <v>2312</v>
      </c>
      <c r="E59" s="1630"/>
      <c r="F59" s="1584"/>
    </row>
  </sheetData>
  <sheetProtection algorithmName="SHA-512" hashValue="rJE4J30VIZLt8WV641cghw+FORVhqdwX/fUaIeQUjYHxibIc3aPXl8FXPcRi9lA+OlqO5qjjm73d8MAtIpsD6Q==" saltValue="uwR41OOOkRANd+Ky+D18rg==" spinCount="100000" sheet="1" objects="1" scenarios="1"/>
  <customSheetViews>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7"/>
    </row>
    <row r="3" spans="1:12" ht="48.75" customHeight="1" x14ac:dyDescent="0.25">
      <c r="B3" s="1677" t="s">
        <v>2421</v>
      </c>
      <c r="C3" s="1677"/>
      <c r="E3" s="62"/>
      <c r="F3" s="62"/>
      <c r="G3" s="62"/>
    </row>
    <row r="4" spans="1:12" ht="32.25" customHeight="1" x14ac:dyDescent="0.25">
      <c r="B4" s="814" t="s">
        <v>2431</v>
      </c>
      <c r="C4" s="206"/>
      <c r="D4" s="62"/>
      <c r="E4" s="84"/>
      <c r="G4" s="85"/>
    </row>
    <row r="5" spans="1:12" ht="14.25" customHeight="1" x14ac:dyDescent="0.2">
      <c r="B5" s="205"/>
      <c r="C5" s="205"/>
      <c r="D5" s="6"/>
      <c r="E5" s="84"/>
      <c r="G5" s="84"/>
      <c r="I5" s="83"/>
      <c r="J5" s="83"/>
      <c r="K5" s="83"/>
      <c r="L5" s="83"/>
    </row>
    <row r="6" spans="1:12" ht="14.25" customHeight="1" x14ac:dyDescent="0.2">
      <c r="B6" s="105"/>
      <c r="C6" s="6"/>
      <c r="D6" s="6"/>
      <c r="E6" s="41"/>
      <c r="G6" s="84"/>
      <c r="I6" s="83"/>
      <c r="J6" s="83"/>
      <c r="K6" s="83"/>
      <c r="L6" s="83"/>
    </row>
    <row r="7" spans="1:12" ht="31.5" x14ac:dyDescent="0.2">
      <c r="B7" s="760" t="s">
        <v>3586</v>
      </c>
      <c r="C7" s="813"/>
      <c r="D7" s="6"/>
      <c r="E7" s="41"/>
      <c r="F7" s="6"/>
      <c r="G7" s="86"/>
      <c r="I7" s="6"/>
      <c r="J7" s="83"/>
      <c r="K7" s="83"/>
      <c r="L7" s="83"/>
    </row>
    <row r="8" spans="1:12" ht="15.75" x14ac:dyDescent="0.2">
      <c r="B8" s="813"/>
      <c r="C8" s="813"/>
      <c r="D8" s="6"/>
      <c r="E8" s="41" t="str">
        <f>Inhalt!$C$7</f>
        <v>V. OncoBox: P1.1.1 (251203)</v>
      </c>
      <c r="G8" s="86"/>
      <c r="H8" s="6"/>
      <c r="I8" s="6"/>
      <c r="J8" s="83"/>
      <c r="K8" s="83"/>
      <c r="L8" s="83"/>
    </row>
    <row r="9" spans="1:12" ht="15.75" x14ac:dyDescent="0.2">
      <c r="C9" s="6"/>
      <c r="E9" s="41" t="str">
        <f>Inhalt!$C$8</f>
        <v>V. Spezifikation: P1.1.1 (251203)</v>
      </c>
      <c r="G9" s="86"/>
      <c r="H9" s="6"/>
      <c r="I9" s="6"/>
    </row>
    <row r="10" spans="1:12" x14ac:dyDescent="0.2">
      <c r="E10" s="153"/>
      <c r="G10" s="41"/>
    </row>
    <row r="11" spans="1:12" ht="27" customHeight="1" x14ac:dyDescent="0.25">
      <c r="E11" s="1534" t="s">
        <v>1724</v>
      </c>
      <c r="F11" s="1535"/>
    </row>
    <row r="12" spans="1:12" ht="27" customHeight="1" x14ac:dyDescent="0.25">
      <c r="E12" s="767"/>
      <c r="F12" s="17"/>
    </row>
    <row r="45" spans="2:3" x14ac:dyDescent="0.2">
      <c r="C45" s="105"/>
    </row>
    <row r="46" spans="2:3" ht="33" customHeight="1" x14ac:dyDescent="0.25">
      <c r="B46" s="1678" t="s">
        <v>2446</v>
      </c>
      <c r="C46" s="1678"/>
    </row>
    <row r="48" spans="2:3" ht="25.5" x14ac:dyDescent="0.2">
      <c r="B48" s="200" t="s">
        <v>2449</v>
      </c>
    </row>
    <row r="49" spans="2:6" ht="31.5" customHeight="1" x14ac:dyDescent="0.2">
      <c r="B49" s="81" t="s">
        <v>2436</v>
      </c>
      <c r="C49" s="81" t="s">
        <v>2437</v>
      </c>
      <c r="D49" s="81" t="s">
        <v>2438</v>
      </c>
      <c r="E49" s="81" t="s">
        <v>2439</v>
      </c>
      <c r="F49" s="82" t="s">
        <v>2440</v>
      </c>
    </row>
    <row r="50" spans="2:6" ht="30.75" customHeight="1" x14ac:dyDescent="0.2">
      <c r="B50" s="1681" t="s">
        <v>3151</v>
      </c>
      <c r="C50" s="1682"/>
      <c r="D50" s="1682"/>
      <c r="E50" s="1682"/>
      <c r="F50" s="1683"/>
    </row>
    <row r="52" spans="2:6" ht="27.75" customHeight="1" x14ac:dyDescent="0.2">
      <c r="B52" s="200" t="s">
        <v>2860</v>
      </c>
    </row>
    <row r="53" spans="2:6" s="197" customFormat="1" ht="51" customHeight="1" x14ac:dyDescent="0.2">
      <c r="B53" s="578" t="s">
        <v>2466</v>
      </c>
      <c r="C53" s="131"/>
      <c r="D53" s="578" t="s">
        <v>98</v>
      </c>
      <c r="E53" s="68"/>
      <c r="F53" s="1679" t="s">
        <v>2467</v>
      </c>
    </row>
    <row r="54" spans="2:6" ht="34.5" customHeight="1" x14ac:dyDescent="0.2">
      <c r="B54" s="578" t="s">
        <v>2465</v>
      </c>
      <c r="C54" s="131"/>
      <c r="D54" s="578" t="s">
        <v>158</v>
      </c>
      <c r="E54" s="68"/>
      <c r="F54" s="1680"/>
    </row>
    <row r="57" spans="2:6" ht="25.5" x14ac:dyDescent="0.2">
      <c r="B57" s="740" t="s">
        <v>2444</v>
      </c>
    </row>
    <row r="58" spans="2:6" ht="73.5" customHeight="1" x14ac:dyDescent="0.2">
      <c r="B58" s="1613" t="s">
        <v>2852</v>
      </c>
      <c r="C58" s="1614"/>
      <c r="D58" s="1613" t="s">
        <v>2853</v>
      </c>
      <c r="E58" s="1663"/>
      <c r="F58" s="1622"/>
    </row>
  </sheetData>
  <sheetProtection algorithmName="SHA-512" hashValue="BYrqiKarzF2A4cwOmEqTOYLLJPwB4T3HetjJoaIkGHkv1tFDCLmkjZJQab1EvE+6s79uX+y9bNk/bpksnjtpVw==" saltValue="O9y3Bwdt3qzC5eHWlOLkmQ=="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workbookViewId="0"/>
  </sheetViews>
  <sheetFormatPr baseColWidth="10" defaultColWidth="9.140625" defaultRowHeight="15" x14ac:dyDescent="0.25"/>
  <cols>
    <col min="1" max="1" width="4" style="820" customWidth="1"/>
    <col min="2" max="2" width="4.42578125" style="820" customWidth="1"/>
    <col min="3" max="3" width="15.7109375" style="820" customWidth="1"/>
    <col min="4" max="4" width="23.5703125" style="820" customWidth="1"/>
    <col min="5" max="5" width="24" style="820" customWidth="1"/>
    <col min="6" max="6" width="9.5703125" style="820" customWidth="1"/>
    <col min="7" max="7" width="9.28515625" style="820" customWidth="1"/>
    <col min="8" max="11" width="6.7109375" style="820" customWidth="1"/>
    <col min="12" max="14" width="9.140625" style="820"/>
    <col min="15" max="15" width="2.7109375" style="820" customWidth="1"/>
    <col min="16" max="16384" width="9.140625" style="820"/>
  </cols>
  <sheetData>
    <row r="1" spans="1:14" ht="9.9499999999999993" customHeight="1" x14ac:dyDescent="0.25">
      <c r="A1" s="268"/>
      <c r="B1" s="268"/>
      <c r="C1" s="268"/>
      <c r="D1" s="268"/>
      <c r="E1" s="268"/>
      <c r="F1" s="268"/>
      <c r="G1" s="268"/>
      <c r="H1" s="268"/>
      <c r="I1" s="268"/>
      <c r="J1" s="268"/>
      <c r="K1" s="268"/>
    </row>
    <row r="2" spans="1:14" s="268" customFormat="1" ht="12.95" customHeight="1" x14ac:dyDescent="0.2">
      <c r="A2" s="273" t="s">
        <v>2627</v>
      </c>
      <c r="B2" s="105"/>
      <c r="C2" s="105"/>
      <c r="D2" s="105"/>
      <c r="E2" s="105"/>
    </row>
    <row r="3" spans="1:14" ht="16.5" x14ac:dyDescent="0.25">
      <c r="A3" s="880" t="s">
        <v>2628</v>
      </c>
      <c r="B3" s="105"/>
      <c r="C3" s="105"/>
      <c r="D3" s="105"/>
      <c r="E3" s="105"/>
      <c r="F3" s="268"/>
      <c r="G3" s="268"/>
      <c r="H3" s="268"/>
      <c r="I3" s="268"/>
      <c r="J3" s="149"/>
      <c r="K3" s="268"/>
    </row>
    <row r="4" spans="1:14" x14ac:dyDescent="0.25">
      <c r="A4" s="268"/>
      <c r="B4" s="268"/>
      <c r="C4" s="268"/>
      <c r="D4" s="268"/>
      <c r="E4" s="268"/>
      <c r="F4" s="268"/>
      <c r="G4" s="268"/>
      <c r="H4" s="268"/>
      <c r="I4" s="268"/>
      <c r="J4" s="149"/>
      <c r="K4" s="268"/>
    </row>
    <row r="5" spans="1:14" ht="90.75" customHeight="1" x14ac:dyDescent="0.25">
      <c r="A5" s="1716" t="s">
        <v>2513</v>
      </c>
      <c r="B5" s="1717"/>
      <c r="C5" s="1717"/>
      <c r="D5" s="1717"/>
      <c r="E5" s="1717"/>
      <c r="F5" s="1717"/>
      <c r="G5" s="1717"/>
      <c r="H5" s="1717"/>
      <c r="I5" s="1717"/>
      <c r="J5" s="1717"/>
      <c r="K5" s="1717"/>
    </row>
    <row r="6" spans="1:14" ht="11.25" customHeight="1" thickBot="1" x14ac:dyDescent="0.3">
      <c r="A6" s="268"/>
      <c r="B6" s="268"/>
      <c r="C6" s="268"/>
      <c r="D6" s="268"/>
      <c r="E6" s="268"/>
      <c r="F6" s="268"/>
      <c r="G6" s="268"/>
      <c r="H6" s="268"/>
      <c r="I6" s="268"/>
      <c r="J6" s="149"/>
      <c r="K6" s="268"/>
    </row>
    <row r="7" spans="1:14" s="713" customFormat="1" ht="9.75" customHeight="1" thickBot="1" x14ac:dyDescent="0.3">
      <c r="A7" s="1718" t="s">
        <v>1238</v>
      </c>
      <c r="B7" s="1718" t="s">
        <v>1239</v>
      </c>
      <c r="C7" s="1718" t="s">
        <v>1242</v>
      </c>
      <c r="D7" s="1718" t="s">
        <v>14</v>
      </c>
      <c r="E7" s="1719" t="s">
        <v>1240</v>
      </c>
      <c r="F7" s="1722" t="s">
        <v>2514</v>
      </c>
      <c r="G7" s="1723"/>
      <c r="H7" s="1728" t="s">
        <v>14</v>
      </c>
      <c r="I7" s="1728" t="s">
        <v>15</v>
      </c>
      <c r="J7" s="1728" t="s">
        <v>14</v>
      </c>
      <c r="K7" s="1728" t="s">
        <v>15</v>
      </c>
    </row>
    <row r="8" spans="1:14" s="713" customFormat="1" ht="12.75" customHeight="1" thickBot="1" x14ac:dyDescent="0.3">
      <c r="A8" s="1718"/>
      <c r="B8" s="1718"/>
      <c r="C8" s="1718"/>
      <c r="D8" s="1718"/>
      <c r="E8" s="1720"/>
      <c r="F8" s="1724"/>
      <c r="G8" s="1725"/>
      <c r="H8" s="1729"/>
      <c r="I8" s="1729"/>
      <c r="J8" s="1729"/>
      <c r="K8" s="1729"/>
    </row>
    <row r="9" spans="1:14" s="713" customFormat="1" ht="15.75" customHeight="1" thickBot="1" x14ac:dyDescent="0.3">
      <c r="A9" s="1718"/>
      <c r="B9" s="1718"/>
      <c r="C9" s="1718"/>
      <c r="D9" s="1718"/>
      <c r="E9" s="1721"/>
      <c r="F9" s="1726"/>
      <c r="G9" s="1727"/>
      <c r="H9" s="1730" t="s">
        <v>2515</v>
      </c>
      <c r="I9" s="1731"/>
      <c r="J9" s="1730" t="s">
        <v>2516</v>
      </c>
      <c r="K9" s="1731"/>
    </row>
    <row r="10" spans="1:14" ht="37.5" customHeight="1" thickBot="1" x14ac:dyDescent="0.3">
      <c r="A10" s="1706">
        <v>18</v>
      </c>
      <c r="B10" s="1706" t="s">
        <v>1246</v>
      </c>
      <c r="C10" s="818" t="s">
        <v>1247</v>
      </c>
      <c r="D10" s="821" t="s">
        <v>24</v>
      </c>
      <c r="E10" s="822" t="s">
        <v>2517</v>
      </c>
      <c r="F10" s="1703" t="s">
        <v>2518</v>
      </c>
      <c r="G10" s="1703"/>
      <c r="H10" s="823"/>
      <c r="I10" s="823"/>
      <c r="J10" s="823"/>
      <c r="K10" s="823"/>
    </row>
    <row r="11" spans="1:14" ht="15.95" customHeight="1" thickBot="1" x14ac:dyDescent="0.3">
      <c r="A11" s="1707"/>
      <c r="B11" s="1707"/>
      <c r="C11" s="1708"/>
      <c r="D11" s="1709"/>
      <c r="F11" s="1715" t="s">
        <v>2519</v>
      </c>
      <c r="G11" s="819" t="s">
        <v>2520</v>
      </c>
      <c r="H11" s="824"/>
      <c r="I11" s="824"/>
      <c r="J11" s="824"/>
      <c r="K11" s="824"/>
      <c r="N11" s="825"/>
    </row>
    <row r="12" spans="1:14" ht="15.95" customHeight="1" thickBot="1" x14ac:dyDescent="0.3">
      <c r="A12" s="1707"/>
      <c r="B12" s="1707"/>
      <c r="C12" s="1710"/>
      <c r="D12" s="1711"/>
      <c r="F12" s="1697"/>
      <c r="G12" s="817" t="s">
        <v>2521</v>
      </c>
      <c r="H12" s="824"/>
      <c r="I12" s="824"/>
      <c r="J12" s="824"/>
      <c r="K12" s="824"/>
      <c r="N12" s="825"/>
    </row>
    <row r="13" spans="1:14" ht="15.95" customHeight="1" thickBot="1" x14ac:dyDescent="0.3">
      <c r="A13" s="1707"/>
      <c r="B13" s="1707"/>
      <c r="C13" s="1710"/>
      <c r="D13" s="1711"/>
      <c r="F13" s="1698"/>
      <c r="G13" s="817" t="s">
        <v>2522</v>
      </c>
      <c r="H13" s="824"/>
      <c r="I13" s="824"/>
      <c r="J13" s="824"/>
      <c r="K13" s="824"/>
      <c r="N13" s="825"/>
    </row>
    <row r="14" spans="1:14" ht="15.95" customHeight="1" thickBot="1" x14ac:dyDescent="0.3">
      <c r="A14" s="1707"/>
      <c r="B14" s="1707"/>
      <c r="C14" s="1710"/>
      <c r="D14" s="1711"/>
      <c r="F14" s="1436" t="s">
        <v>2523</v>
      </c>
      <c r="G14" s="817" t="s">
        <v>50</v>
      </c>
      <c r="H14" s="824"/>
      <c r="I14" s="824"/>
      <c r="J14" s="824"/>
      <c r="K14" s="824"/>
      <c r="N14" s="825"/>
    </row>
    <row r="15" spans="1:14" ht="15.95" customHeight="1" thickBot="1" x14ac:dyDescent="0.3">
      <c r="A15" s="1707"/>
      <c r="B15" s="1707"/>
      <c r="C15" s="1710"/>
      <c r="D15" s="1711"/>
      <c r="F15" s="1699"/>
      <c r="G15" s="817" t="s">
        <v>2524</v>
      </c>
      <c r="H15" s="824"/>
      <c r="I15" s="824"/>
      <c r="J15" s="824"/>
      <c r="K15" s="824"/>
      <c r="N15" s="825"/>
    </row>
    <row r="16" spans="1:14" ht="15.95" customHeight="1" thickBot="1" x14ac:dyDescent="0.3">
      <c r="A16" s="1707"/>
      <c r="B16" s="1707"/>
      <c r="C16" s="1710"/>
      <c r="D16" s="1711"/>
      <c r="F16" s="1699"/>
      <c r="G16" s="817" t="s">
        <v>2525</v>
      </c>
      <c r="H16" s="824"/>
      <c r="I16" s="824"/>
      <c r="J16" s="824"/>
      <c r="K16" s="824"/>
      <c r="N16" s="825"/>
    </row>
    <row r="17" spans="1:14" ht="15.95" customHeight="1" thickBot="1" x14ac:dyDescent="0.3">
      <c r="A17" s="1707"/>
      <c r="B17" s="1707"/>
      <c r="C17" s="1710"/>
      <c r="D17" s="1711"/>
      <c r="F17" s="1700"/>
      <c r="G17" s="817" t="s">
        <v>2526</v>
      </c>
      <c r="H17" s="824"/>
      <c r="I17" s="824"/>
      <c r="J17" s="824"/>
      <c r="K17" s="824"/>
      <c r="N17" s="825"/>
    </row>
    <row r="18" spans="1:14" ht="15.95" customHeight="1" thickBot="1" x14ac:dyDescent="0.3">
      <c r="A18" s="1707"/>
      <c r="B18" s="1707"/>
      <c r="C18" s="1710"/>
      <c r="D18" s="1711"/>
      <c r="F18" s="1436" t="s">
        <v>2527</v>
      </c>
      <c r="G18" s="817" t="s">
        <v>2528</v>
      </c>
      <c r="H18" s="824"/>
      <c r="I18" s="824"/>
      <c r="J18" s="824"/>
      <c r="K18" s="824"/>
      <c r="N18" s="825"/>
    </row>
    <row r="19" spans="1:14" ht="15.95" customHeight="1" thickBot="1" x14ac:dyDescent="0.3">
      <c r="A19" s="1707"/>
      <c r="B19" s="1707"/>
      <c r="C19" s="1710"/>
      <c r="D19" s="1711"/>
      <c r="F19" s="1699"/>
      <c r="G19" s="817" t="s">
        <v>2529</v>
      </c>
      <c r="H19" s="824"/>
      <c r="I19" s="824"/>
      <c r="J19" s="824"/>
      <c r="K19" s="824"/>
      <c r="N19" s="825"/>
    </row>
    <row r="20" spans="1:14" ht="15.95" customHeight="1" thickBot="1" x14ac:dyDescent="0.3">
      <c r="A20" s="1707"/>
      <c r="B20" s="1707"/>
      <c r="C20" s="1710"/>
      <c r="D20" s="1711"/>
      <c r="F20" s="1700"/>
      <c r="G20" s="284" t="s">
        <v>2530</v>
      </c>
      <c r="H20" s="824"/>
      <c r="I20" s="824"/>
      <c r="J20" s="824"/>
      <c r="K20" s="824"/>
      <c r="N20" s="825"/>
    </row>
    <row r="21" spans="1:14" ht="35.1" customHeight="1" thickBot="1" x14ac:dyDescent="0.3">
      <c r="A21" s="1712"/>
      <c r="B21" s="1712"/>
      <c r="C21" s="1713"/>
      <c r="D21" s="1714"/>
      <c r="E21" s="826"/>
      <c r="F21" s="1701" t="s">
        <v>2531</v>
      </c>
      <c r="G21" s="1702"/>
      <c r="H21" s="824"/>
      <c r="I21" s="824"/>
      <c r="J21" s="824"/>
      <c r="K21" s="824"/>
      <c r="N21" s="825"/>
    </row>
    <row r="22" spans="1:14" ht="72" customHeight="1" thickBot="1" x14ac:dyDescent="0.3">
      <c r="A22" s="1706">
        <v>19</v>
      </c>
      <c r="B22" s="1706" t="s">
        <v>1248</v>
      </c>
      <c r="C22" s="818" t="s">
        <v>1249</v>
      </c>
      <c r="D22" s="821" t="s">
        <v>2532</v>
      </c>
      <c r="E22" s="822" t="s">
        <v>2489</v>
      </c>
      <c r="F22" s="1703" t="s">
        <v>2518</v>
      </c>
      <c r="G22" s="1703"/>
      <c r="H22" s="823"/>
      <c r="I22" s="823"/>
      <c r="J22" s="823"/>
      <c r="K22" s="823"/>
      <c r="N22" s="825"/>
    </row>
    <row r="23" spans="1:14" ht="15.75" thickBot="1" x14ac:dyDescent="0.3">
      <c r="A23" s="1707"/>
      <c r="B23" s="1707"/>
      <c r="C23" s="1708"/>
      <c r="D23" s="1709"/>
      <c r="F23" s="1697" t="s">
        <v>2519</v>
      </c>
      <c r="G23" s="819" t="s">
        <v>2520</v>
      </c>
      <c r="H23" s="824"/>
      <c r="I23" s="824"/>
      <c r="J23" s="824"/>
      <c r="K23" s="824"/>
      <c r="N23" s="825"/>
    </row>
    <row r="24" spans="1:14" ht="15.75" thickBot="1" x14ac:dyDescent="0.3">
      <c r="A24" s="1707"/>
      <c r="B24" s="1707"/>
      <c r="C24" s="1710"/>
      <c r="D24" s="1711"/>
      <c r="F24" s="1697"/>
      <c r="G24" s="817" t="s">
        <v>2521</v>
      </c>
      <c r="H24" s="824"/>
      <c r="I24" s="824"/>
      <c r="J24" s="824"/>
      <c r="K24" s="824"/>
      <c r="N24" s="825"/>
    </row>
    <row r="25" spans="1:14" ht="15.75" thickBot="1" x14ac:dyDescent="0.3">
      <c r="A25" s="1707"/>
      <c r="B25" s="1707"/>
      <c r="C25" s="1710"/>
      <c r="D25" s="1711"/>
      <c r="F25" s="1698"/>
      <c r="G25" s="817" t="s">
        <v>2522</v>
      </c>
      <c r="H25" s="824"/>
      <c r="I25" s="824"/>
      <c r="J25" s="824"/>
      <c r="K25" s="824"/>
      <c r="N25" s="825"/>
    </row>
    <row r="26" spans="1:14" ht="15.75" thickBot="1" x14ac:dyDescent="0.3">
      <c r="A26" s="1707"/>
      <c r="B26" s="1707"/>
      <c r="C26" s="1710"/>
      <c r="D26" s="1711"/>
      <c r="F26" s="1436" t="s">
        <v>2523</v>
      </c>
      <c r="G26" s="817" t="s">
        <v>50</v>
      </c>
      <c r="H26" s="824"/>
      <c r="I26" s="824"/>
      <c r="J26" s="824"/>
      <c r="K26" s="824"/>
      <c r="N26" s="825"/>
    </row>
    <row r="27" spans="1:14" ht="15.75" thickBot="1" x14ac:dyDescent="0.3">
      <c r="A27" s="1707"/>
      <c r="B27" s="1707"/>
      <c r="C27" s="1710"/>
      <c r="D27" s="1711"/>
      <c r="F27" s="1699"/>
      <c r="G27" s="817" t="s">
        <v>2524</v>
      </c>
      <c r="H27" s="824"/>
      <c r="I27" s="824"/>
      <c r="J27" s="824"/>
      <c r="K27" s="824"/>
      <c r="N27" s="825"/>
    </row>
    <row r="28" spans="1:14" ht="15.75" thickBot="1" x14ac:dyDescent="0.3">
      <c r="A28" s="1707"/>
      <c r="B28" s="1707"/>
      <c r="C28" s="1710"/>
      <c r="D28" s="1711"/>
      <c r="F28" s="1699"/>
      <c r="G28" s="817" t="s">
        <v>2525</v>
      </c>
      <c r="H28" s="824"/>
      <c r="I28" s="824"/>
      <c r="J28" s="824"/>
      <c r="K28" s="824"/>
      <c r="N28" s="825"/>
    </row>
    <row r="29" spans="1:14" ht="15.75" thickBot="1" x14ac:dyDescent="0.3">
      <c r="A29" s="1707"/>
      <c r="B29" s="1707"/>
      <c r="C29" s="1710"/>
      <c r="D29" s="1711"/>
      <c r="F29" s="1700"/>
      <c r="G29" s="817" t="s">
        <v>2526</v>
      </c>
      <c r="H29" s="824"/>
      <c r="I29" s="824"/>
      <c r="J29" s="824"/>
      <c r="K29" s="824"/>
      <c r="N29" s="825"/>
    </row>
    <row r="30" spans="1:14" ht="15.75" thickBot="1" x14ac:dyDescent="0.3">
      <c r="A30" s="1707"/>
      <c r="B30" s="1707"/>
      <c r="C30" s="1710"/>
      <c r="D30" s="1711"/>
      <c r="F30" s="1436" t="s">
        <v>2527</v>
      </c>
      <c r="G30" s="817" t="s">
        <v>2528</v>
      </c>
      <c r="H30" s="824"/>
      <c r="I30" s="824"/>
      <c r="J30" s="824"/>
      <c r="K30" s="824"/>
      <c r="N30" s="825"/>
    </row>
    <row r="31" spans="1:14" ht="15.75" thickBot="1" x14ac:dyDescent="0.3">
      <c r="A31" s="1707"/>
      <c r="B31" s="1707"/>
      <c r="C31" s="1710"/>
      <c r="D31" s="1711"/>
      <c r="F31" s="1697"/>
      <c r="G31" s="817" t="s">
        <v>2529</v>
      </c>
      <c r="H31" s="824"/>
      <c r="I31" s="824"/>
      <c r="J31" s="824"/>
      <c r="K31" s="824"/>
      <c r="N31" s="825"/>
    </row>
    <row r="32" spans="1:14" ht="15.75" thickBot="1" x14ac:dyDescent="0.3">
      <c r="A32" s="1707"/>
      <c r="B32" s="1707"/>
      <c r="C32" s="1710"/>
      <c r="D32" s="1711"/>
      <c r="F32" s="1698"/>
      <c r="G32" s="284" t="s">
        <v>2530</v>
      </c>
      <c r="H32" s="824"/>
      <c r="I32" s="824"/>
      <c r="J32" s="824"/>
      <c r="K32" s="824"/>
      <c r="N32" s="825"/>
    </row>
    <row r="33" spans="1:14" ht="35.1" customHeight="1" thickBot="1" x14ac:dyDescent="0.3">
      <c r="A33" s="827"/>
      <c r="B33" s="827"/>
      <c r="C33" s="828"/>
      <c r="D33" s="829"/>
      <c r="E33" s="826"/>
      <c r="F33" s="1701" t="s">
        <v>2531</v>
      </c>
      <c r="G33" s="1702"/>
      <c r="H33" s="824"/>
      <c r="I33" s="824"/>
      <c r="J33" s="824"/>
      <c r="K33" s="824"/>
      <c r="N33" s="825"/>
    </row>
    <row r="34" spans="1:14" ht="34.5" customHeight="1" thickBot="1" x14ac:dyDescent="0.3">
      <c r="A34" s="1706">
        <v>20</v>
      </c>
      <c r="B34" s="1686" t="s">
        <v>1245</v>
      </c>
      <c r="C34" s="818" t="s">
        <v>2533</v>
      </c>
      <c r="D34" s="821" t="s">
        <v>1108</v>
      </c>
      <c r="E34" s="822" t="s">
        <v>2490</v>
      </c>
      <c r="F34" s="1703" t="s">
        <v>2518</v>
      </c>
      <c r="G34" s="1703"/>
      <c r="H34" s="823"/>
      <c r="I34" s="823"/>
      <c r="J34" s="823"/>
      <c r="K34" s="823"/>
      <c r="N34" s="825"/>
    </row>
    <row r="35" spans="1:14" ht="15.75" thickBot="1" x14ac:dyDescent="0.3">
      <c r="A35" s="1707"/>
      <c r="B35" s="1687"/>
      <c r="C35" s="1708"/>
      <c r="D35" s="1709"/>
      <c r="F35" s="1697" t="s">
        <v>2519</v>
      </c>
      <c r="G35" s="819" t="s">
        <v>2520</v>
      </c>
      <c r="H35" s="824"/>
      <c r="I35" s="824"/>
      <c r="J35" s="824"/>
      <c r="K35" s="824"/>
      <c r="N35" s="825"/>
    </row>
    <row r="36" spans="1:14" ht="15.75" thickBot="1" x14ac:dyDescent="0.3">
      <c r="A36" s="1707"/>
      <c r="B36" s="1687"/>
      <c r="C36" s="1710"/>
      <c r="D36" s="1711"/>
      <c r="F36" s="1697"/>
      <c r="G36" s="817" t="s">
        <v>2521</v>
      </c>
      <c r="H36" s="824"/>
      <c r="I36" s="824"/>
      <c r="J36" s="824"/>
      <c r="K36" s="824"/>
      <c r="N36" s="825"/>
    </row>
    <row r="37" spans="1:14" ht="15.75" thickBot="1" x14ac:dyDescent="0.3">
      <c r="A37" s="1707"/>
      <c r="B37" s="1687"/>
      <c r="C37" s="1710"/>
      <c r="D37" s="1711"/>
      <c r="F37" s="1698"/>
      <c r="G37" s="817" t="s">
        <v>2522</v>
      </c>
      <c r="H37" s="824"/>
      <c r="I37" s="824"/>
      <c r="J37" s="824"/>
      <c r="K37" s="824"/>
      <c r="N37" s="825"/>
    </row>
    <row r="38" spans="1:14" ht="15.75" thickBot="1" x14ac:dyDescent="0.3">
      <c r="A38" s="1707"/>
      <c r="B38" s="1687"/>
      <c r="C38" s="1710"/>
      <c r="D38" s="1711"/>
      <c r="F38" s="1436" t="s">
        <v>2523</v>
      </c>
      <c r="G38" s="817" t="s">
        <v>50</v>
      </c>
      <c r="H38" s="824"/>
      <c r="I38" s="824"/>
      <c r="J38" s="824"/>
      <c r="K38" s="824"/>
      <c r="N38" s="825"/>
    </row>
    <row r="39" spans="1:14" ht="15.75" thickBot="1" x14ac:dyDescent="0.3">
      <c r="A39" s="1707"/>
      <c r="B39" s="1687"/>
      <c r="C39" s="1710"/>
      <c r="D39" s="1711"/>
      <c r="F39" s="1699"/>
      <c r="G39" s="817" t="s">
        <v>2524</v>
      </c>
      <c r="H39" s="824"/>
      <c r="I39" s="824"/>
      <c r="J39" s="824"/>
      <c r="K39" s="824"/>
      <c r="N39" s="825"/>
    </row>
    <row r="40" spans="1:14" ht="15.75" thickBot="1" x14ac:dyDescent="0.3">
      <c r="A40" s="1707"/>
      <c r="B40" s="1687"/>
      <c r="C40" s="1710"/>
      <c r="D40" s="1711"/>
      <c r="F40" s="1699"/>
      <c r="G40" s="817" t="s">
        <v>2525</v>
      </c>
      <c r="H40" s="824"/>
      <c r="I40" s="824"/>
      <c r="J40" s="824"/>
      <c r="K40" s="824"/>
      <c r="N40" s="825"/>
    </row>
    <row r="41" spans="1:14" ht="15.75" thickBot="1" x14ac:dyDescent="0.3">
      <c r="A41" s="1707"/>
      <c r="B41" s="1687"/>
      <c r="C41" s="1710"/>
      <c r="D41" s="1711"/>
      <c r="F41" s="1700"/>
      <c r="G41" s="817" t="s">
        <v>2526</v>
      </c>
      <c r="H41" s="824"/>
      <c r="I41" s="824"/>
      <c r="J41" s="824"/>
      <c r="K41" s="824"/>
      <c r="N41" s="825"/>
    </row>
    <row r="42" spans="1:14" ht="15.75" thickBot="1" x14ac:dyDescent="0.3">
      <c r="A42" s="1707"/>
      <c r="B42" s="1687"/>
      <c r="C42" s="1710"/>
      <c r="D42" s="1711"/>
      <c r="F42" s="1436" t="s">
        <v>2527</v>
      </c>
      <c r="G42" s="817" t="s">
        <v>2528</v>
      </c>
      <c r="H42" s="824"/>
      <c r="I42" s="824"/>
      <c r="J42" s="824"/>
      <c r="K42" s="824"/>
      <c r="N42" s="825"/>
    </row>
    <row r="43" spans="1:14" ht="15.75" thickBot="1" x14ac:dyDescent="0.3">
      <c r="A43" s="1707"/>
      <c r="B43" s="1687"/>
      <c r="C43" s="1710"/>
      <c r="D43" s="1711"/>
      <c r="F43" s="1697"/>
      <c r="G43" s="817" t="s">
        <v>2529</v>
      </c>
      <c r="H43" s="824"/>
      <c r="I43" s="824"/>
      <c r="J43" s="824"/>
      <c r="K43" s="824"/>
      <c r="N43" s="825"/>
    </row>
    <row r="44" spans="1:14" ht="15.75" thickBot="1" x14ac:dyDescent="0.3">
      <c r="A44" s="1707"/>
      <c r="B44" s="1687"/>
      <c r="C44" s="1710"/>
      <c r="D44" s="1711"/>
      <c r="F44" s="1697"/>
      <c r="G44" s="817" t="s">
        <v>2530</v>
      </c>
      <c r="H44" s="824"/>
      <c r="I44" s="824"/>
      <c r="J44" s="824"/>
      <c r="K44" s="824"/>
      <c r="N44" s="825"/>
    </row>
    <row r="45" spans="1:14" ht="35.1" customHeight="1" thickBot="1" x14ac:dyDescent="0.3">
      <c r="A45" s="827"/>
      <c r="B45" s="830"/>
      <c r="C45" s="828"/>
      <c r="D45" s="829"/>
      <c r="E45" s="826"/>
      <c r="F45" s="1701" t="s">
        <v>2531</v>
      </c>
      <c r="G45" s="1702"/>
      <c r="H45" s="824"/>
      <c r="I45" s="824"/>
      <c r="J45" s="824"/>
      <c r="K45" s="824"/>
      <c r="N45" s="825"/>
    </row>
    <row r="46" spans="1:14" ht="45.75" customHeight="1" thickBot="1" x14ac:dyDescent="0.3">
      <c r="A46" s="1686" t="s">
        <v>2534</v>
      </c>
      <c r="B46" s="1686" t="s">
        <v>1243</v>
      </c>
      <c r="C46" s="818" t="s">
        <v>2535</v>
      </c>
      <c r="D46" s="821" t="s">
        <v>1244</v>
      </c>
      <c r="E46" s="822" t="s">
        <v>2536</v>
      </c>
      <c r="F46" s="1703" t="s">
        <v>2518</v>
      </c>
      <c r="G46" s="1703"/>
      <c r="H46" s="823"/>
      <c r="I46" s="823"/>
      <c r="J46" s="823"/>
      <c r="K46" s="823"/>
      <c r="N46" s="825"/>
    </row>
    <row r="47" spans="1:14" ht="15.75" thickBot="1" x14ac:dyDescent="0.3">
      <c r="A47" s="1687"/>
      <c r="B47" s="1687"/>
      <c r="C47" s="1704" t="s">
        <v>2537</v>
      </c>
      <c r="D47" s="1691"/>
      <c r="E47" s="1692"/>
      <c r="F47" s="1697" t="s">
        <v>2519</v>
      </c>
      <c r="G47" s="819" t="s">
        <v>2520</v>
      </c>
      <c r="H47" s="824"/>
      <c r="I47" s="824"/>
      <c r="J47" s="824"/>
      <c r="K47" s="824"/>
      <c r="N47" s="825"/>
    </row>
    <row r="48" spans="1:14" ht="15.75" thickBot="1" x14ac:dyDescent="0.3">
      <c r="A48" s="1687"/>
      <c r="B48" s="1687"/>
      <c r="C48" s="1705"/>
      <c r="D48" s="1693"/>
      <c r="E48" s="1694"/>
      <c r="F48" s="1697"/>
      <c r="G48" s="817" t="s">
        <v>2521</v>
      </c>
      <c r="H48" s="824"/>
      <c r="I48" s="824"/>
      <c r="J48" s="824"/>
      <c r="K48" s="824"/>
      <c r="N48" s="825"/>
    </row>
    <row r="49" spans="1:14" ht="15.75" thickBot="1" x14ac:dyDescent="0.3">
      <c r="A49" s="1687"/>
      <c r="B49" s="1687"/>
      <c r="C49" s="1705"/>
      <c r="D49" s="1693"/>
      <c r="E49" s="1694"/>
      <c r="F49" s="1698"/>
      <c r="G49" s="817" t="s">
        <v>2522</v>
      </c>
      <c r="H49" s="824"/>
      <c r="I49" s="824"/>
      <c r="J49" s="824"/>
      <c r="K49" s="824"/>
      <c r="N49" s="825"/>
    </row>
    <row r="50" spans="1:14" ht="15.75" thickBot="1" x14ac:dyDescent="0.3">
      <c r="A50" s="1687"/>
      <c r="B50" s="1687"/>
      <c r="C50" s="1705"/>
      <c r="D50" s="1693"/>
      <c r="E50" s="1694"/>
      <c r="F50" s="1436" t="s">
        <v>2523</v>
      </c>
      <c r="G50" s="817" t="s">
        <v>50</v>
      </c>
      <c r="H50" s="824"/>
      <c r="I50" s="824"/>
      <c r="J50" s="824"/>
      <c r="K50" s="824"/>
      <c r="N50" s="825"/>
    </row>
    <row r="51" spans="1:14" ht="15.75" thickBot="1" x14ac:dyDescent="0.3">
      <c r="A51" s="1687"/>
      <c r="B51" s="1687"/>
      <c r="C51" s="1705"/>
      <c r="D51" s="1693"/>
      <c r="E51" s="1694"/>
      <c r="F51" s="1699"/>
      <c r="G51" s="817" t="s">
        <v>2524</v>
      </c>
      <c r="H51" s="824"/>
      <c r="I51" s="824"/>
      <c r="J51" s="824"/>
      <c r="K51" s="824"/>
      <c r="N51" s="825"/>
    </row>
    <row r="52" spans="1:14" ht="15.75" thickBot="1" x14ac:dyDescent="0.3">
      <c r="A52" s="1687"/>
      <c r="B52" s="1687"/>
      <c r="C52" s="1705"/>
      <c r="D52" s="1693"/>
      <c r="E52" s="1694"/>
      <c r="F52" s="1699"/>
      <c r="G52" s="817" t="s">
        <v>2525</v>
      </c>
      <c r="H52" s="824"/>
      <c r="I52" s="824"/>
      <c r="J52" s="824"/>
      <c r="K52" s="824"/>
      <c r="N52" s="825"/>
    </row>
    <row r="53" spans="1:14" ht="15.75" thickBot="1" x14ac:dyDescent="0.3">
      <c r="A53" s="1687"/>
      <c r="B53" s="1687"/>
      <c r="C53" s="1705"/>
      <c r="D53" s="1693"/>
      <c r="E53" s="1694"/>
      <c r="F53" s="1700"/>
      <c r="G53" s="817" t="s">
        <v>2526</v>
      </c>
      <c r="H53" s="824"/>
      <c r="I53" s="824"/>
      <c r="J53" s="824"/>
      <c r="K53" s="824"/>
      <c r="N53" s="825"/>
    </row>
    <row r="54" spans="1:14" ht="15.75" thickBot="1" x14ac:dyDescent="0.3">
      <c r="A54" s="1687"/>
      <c r="B54" s="1687"/>
      <c r="C54" s="1705"/>
      <c r="D54" s="1693"/>
      <c r="E54" s="1694"/>
      <c r="F54" s="1436" t="s">
        <v>2527</v>
      </c>
      <c r="G54" s="817" t="s">
        <v>2528</v>
      </c>
      <c r="H54" s="824"/>
      <c r="I54" s="824"/>
      <c r="J54" s="824"/>
      <c r="K54" s="824"/>
      <c r="N54" s="825"/>
    </row>
    <row r="55" spans="1:14" ht="15.75" thickBot="1" x14ac:dyDescent="0.3">
      <c r="A55" s="1687"/>
      <c r="B55" s="1687"/>
      <c r="C55" s="1705"/>
      <c r="D55" s="1693"/>
      <c r="E55" s="1694"/>
      <c r="F55" s="1697"/>
      <c r="G55" s="817" t="s">
        <v>2529</v>
      </c>
      <c r="H55" s="824"/>
      <c r="I55" s="824"/>
      <c r="J55" s="824"/>
      <c r="K55" s="824"/>
      <c r="N55" s="825"/>
    </row>
    <row r="56" spans="1:14" ht="15.75" thickBot="1" x14ac:dyDescent="0.3">
      <c r="A56" s="1687"/>
      <c r="B56" s="1687"/>
      <c r="C56" s="1705"/>
      <c r="D56" s="1693"/>
      <c r="E56" s="1694"/>
      <c r="F56" s="1697"/>
      <c r="G56" s="817" t="s">
        <v>2530</v>
      </c>
      <c r="H56" s="824"/>
      <c r="I56" s="824"/>
      <c r="J56" s="824"/>
      <c r="K56" s="824"/>
      <c r="N56" s="825"/>
    </row>
    <row r="57" spans="1:14" ht="35.1" customHeight="1" thickBot="1" x14ac:dyDescent="0.3">
      <c r="A57" s="831"/>
      <c r="B57" s="831"/>
      <c r="C57" s="832"/>
      <c r="D57" s="45"/>
      <c r="E57" s="833"/>
      <c r="F57" s="1684" t="s">
        <v>2531</v>
      </c>
      <c r="G57" s="1685"/>
      <c r="H57" s="824"/>
      <c r="I57" s="824"/>
      <c r="J57" s="824"/>
      <c r="K57" s="824"/>
      <c r="N57" s="825"/>
    </row>
    <row r="58" spans="1:14" ht="34.5" customHeight="1" thickBot="1" x14ac:dyDescent="0.3">
      <c r="A58" s="1686" t="s">
        <v>2538</v>
      </c>
      <c r="B58" s="1686" t="s">
        <v>1241</v>
      </c>
      <c r="C58" s="834" t="s">
        <v>2539</v>
      </c>
      <c r="D58" s="835" t="s">
        <v>1110</v>
      </c>
      <c r="E58" s="714" t="s">
        <v>2536</v>
      </c>
      <c r="F58" s="1689" t="s">
        <v>2518</v>
      </c>
      <c r="G58" s="1690"/>
      <c r="H58" s="823"/>
      <c r="I58" s="823"/>
      <c r="J58" s="823"/>
      <c r="K58" s="823"/>
      <c r="N58" s="825"/>
    </row>
    <row r="59" spans="1:14" ht="15.75" thickBot="1" x14ac:dyDescent="0.3">
      <c r="A59" s="1687"/>
      <c r="B59" s="1687"/>
      <c r="C59" s="1691" t="s">
        <v>2537</v>
      </c>
      <c r="D59" s="1691"/>
      <c r="E59" s="1692"/>
      <c r="F59" s="1697" t="s">
        <v>2519</v>
      </c>
      <c r="G59" s="819" t="s">
        <v>2520</v>
      </c>
      <c r="H59" s="824"/>
      <c r="I59" s="824"/>
      <c r="J59" s="824"/>
      <c r="K59" s="824"/>
      <c r="N59" s="825"/>
    </row>
    <row r="60" spans="1:14" ht="15.75" thickBot="1" x14ac:dyDescent="0.3">
      <c r="A60" s="1687"/>
      <c r="B60" s="1687"/>
      <c r="C60" s="1693"/>
      <c r="D60" s="1693"/>
      <c r="E60" s="1694"/>
      <c r="F60" s="1697"/>
      <c r="G60" s="817" t="s">
        <v>2521</v>
      </c>
      <c r="H60" s="824"/>
      <c r="I60" s="824"/>
      <c r="J60" s="824"/>
      <c r="K60" s="824"/>
      <c r="N60" s="825"/>
    </row>
    <row r="61" spans="1:14" ht="15.75" thickBot="1" x14ac:dyDescent="0.3">
      <c r="A61" s="1687"/>
      <c r="B61" s="1687"/>
      <c r="C61" s="1693"/>
      <c r="D61" s="1693"/>
      <c r="E61" s="1694"/>
      <c r="F61" s="1698"/>
      <c r="G61" s="817" t="s">
        <v>2522</v>
      </c>
      <c r="H61" s="824"/>
      <c r="I61" s="824"/>
      <c r="J61" s="824"/>
      <c r="K61" s="824"/>
      <c r="N61" s="825"/>
    </row>
    <row r="62" spans="1:14" ht="15.75" thickBot="1" x14ac:dyDescent="0.3">
      <c r="A62" s="1687"/>
      <c r="B62" s="1687"/>
      <c r="C62" s="1693"/>
      <c r="D62" s="1693"/>
      <c r="E62" s="1694"/>
      <c r="F62" s="1436" t="s">
        <v>2523</v>
      </c>
      <c r="G62" s="817" t="s">
        <v>50</v>
      </c>
      <c r="H62" s="824"/>
      <c r="I62" s="824"/>
      <c r="J62" s="824"/>
      <c r="K62" s="824"/>
      <c r="N62" s="825"/>
    </row>
    <row r="63" spans="1:14" ht="15.75" thickBot="1" x14ac:dyDescent="0.3">
      <c r="A63" s="1687"/>
      <c r="B63" s="1687"/>
      <c r="C63" s="1693"/>
      <c r="D63" s="1693"/>
      <c r="E63" s="1694"/>
      <c r="F63" s="1699"/>
      <c r="G63" s="817" t="s">
        <v>2524</v>
      </c>
      <c r="H63" s="824"/>
      <c r="I63" s="824"/>
      <c r="J63" s="824"/>
      <c r="K63" s="824"/>
      <c r="N63" s="825"/>
    </row>
    <row r="64" spans="1:14" ht="15.75" thickBot="1" x14ac:dyDescent="0.3">
      <c r="A64" s="1687"/>
      <c r="B64" s="1687"/>
      <c r="C64" s="1693"/>
      <c r="D64" s="1693"/>
      <c r="E64" s="1694"/>
      <c r="F64" s="1699"/>
      <c r="G64" s="817" t="s">
        <v>2525</v>
      </c>
      <c r="H64" s="824"/>
      <c r="I64" s="824"/>
      <c r="J64" s="824"/>
      <c r="K64" s="824"/>
      <c r="N64" s="825"/>
    </row>
    <row r="65" spans="1:14" ht="15.75" thickBot="1" x14ac:dyDescent="0.3">
      <c r="A65" s="1687"/>
      <c r="B65" s="1687"/>
      <c r="C65" s="1693"/>
      <c r="D65" s="1693"/>
      <c r="E65" s="1694"/>
      <c r="F65" s="1700"/>
      <c r="G65" s="817" t="s">
        <v>2526</v>
      </c>
      <c r="H65" s="824"/>
      <c r="I65" s="824"/>
      <c r="J65" s="824"/>
      <c r="K65" s="824"/>
      <c r="N65" s="825"/>
    </row>
    <row r="66" spans="1:14" ht="15.75" thickBot="1" x14ac:dyDescent="0.3">
      <c r="A66" s="1687"/>
      <c r="B66" s="1687"/>
      <c r="C66" s="1693"/>
      <c r="D66" s="1693"/>
      <c r="E66" s="1694"/>
      <c r="F66" s="1436" t="s">
        <v>2527</v>
      </c>
      <c r="G66" s="817" t="s">
        <v>2528</v>
      </c>
      <c r="H66" s="824"/>
      <c r="I66" s="824"/>
      <c r="J66" s="824"/>
      <c r="K66" s="824"/>
      <c r="N66" s="825"/>
    </row>
    <row r="67" spans="1:14" ht="15.75" thickBot="1" x14ac:dyDescent="0.3">
      <c r="A67" s="1687"/>
      <c r="B67" s="1687"/>
      <c r="C67" s="1693"/>
      <c r="D67" s="1693"/>
      <c r="E67" s="1694"/>
      <c r="F67" s="1697"/>
      <c r="G67" s="817" t="s">
        <v>2529</v>
      </c>
      <c r="H67" s="824"/>
      <c r="I67" s="824"/>
      <c r="J67" s="824"/>
      <c r="K67" s="824"/>
      <c r="N67" s="825"/>
    </row>
    <row r="68" spans="1:14" ht="15.75" thickBot="1" x14ac:dyDescent="0.3">
      <c r="A68" s="1687"/>
      <c r="B68" s="1687"/>
      <c r="C68" s="1693"/>
      <c r="D68" s="1693"/>
      <c r="E68" s="1694"/>
      <c r="F68" s="1698"/>
      <c r="G68" s="284" t="s">
        <v>2530</v>
      </c>
      <c r="H68" s="824"/>
      <c r="I68" s="824"/>
      <c r="J68" s="824"/>
      <c r="K68" s="824"/>
      <c r="N68" s="825"/>
    </row>
    <row r="69" spans="1:14" ht="35.1" customHeight="1" thickBot="1" x14ac:dyDescent="0.3">
      <c r="A69" s="1688"/>
      <c r="B69" s="1688"/>
      <c r="C69" s="1695"/>
      <c r="D69" s="1695"/>
      <c r="E69" s="1696"/>
      <c r="F69" s="1701" t="s">
        <v>2531</v>
      </c>
      <c r="G69" s="1702"/>
      <c r="H69" s="824"/>
      <c r="I69" s="824"/>
      <c r="J69" s="824"/>
      <c r="K69" s="824"/>
      <c r="N69" s="825"/>
    </row>
  </sheetData>
  <sheetProtection selectLockedCells="1"/>
  <dataConsolidate/>
  <mergeCells count="53">
    <mergeCell ref="A5:K5"/>
    <mergeCell ref="A7:A9"/>
    <mergeCell ref="B7:B9"/>
    <mergeCell ref="C7:C9"/>
    <mergeCell ref="D7:D9"/>
    <mergeCell ref="E7:E9"/>
    <mergeCell ref="F7:G9"/>
    <mergeCell ref="H7:H8"/>
    <mergeCell ref="I7:I8"/>
    <mergeCell ref="J7:J8"/>
    <mergeCell ref="K7:K8"/>
    <mergeCell ref="H9:I9"/>
    <mergeCell ref="J9:K9"/>
    <mergeCell ref="A10:A21"/>
    <mergeCell ref="B10:B21"/>
    <mergeCell ref="F10:G10"/>
    <mergeCell ref="C11:D21"/>
    <mergeCell ref="F11:F13"/>
    <mergeCell ref="F14:F17"/>
    <mergeCell ref="F18:F20"/>
    <mergeCell ref="F21:G21"/>
    <mergeCell ref="A22:A32"/>
    <mergeCell ref="B22:B32"/>
    <mergeCell ref="F22:G22"/>
    <mergeCell ref="C23:D32"/>
    <mergeCell ref="F23:F25"/>
    <mergeCell ref="F26:F29"/>
    <mergeCell ref="F30:F32"/>
    <mergeCell ref="F33:G33"/>
    <mergeCell ref="A34:A44"/>
    <mergeCell ref="B34:B44"/>
    <mergeCell ref="F34:G34"/>
    <mergeCell ref="C35:D44"/>
    <mergeCell ref="F35:F37"/>
    <mergeCell ref="F38:F41"/>
    <mergeCell ref="F42:F44"/>
    <mergeCell ref="F45:G45"/>
    <mergeCell ref="A46:A56"/>
    <mergeCell ref="B46:B56"/>
    <mergeCell ref="F46:G46"/>
    <mergeCell ref="C47:E56"/>
    <mergeCell ref="F47:F49"/>
    <mergeCell ref="F50:F53"/>
    <mergeCell ref="F54:F56"/>
    <mergeCell ref="F57:G57"/>
    <mergeCell ref="A58:A69"/>
    <mergeCell ref="B58:B69"/>
    <mergeCell ref="F58:G58"/>
    <mergeCell ref="C59:E69"/>
    <mergeCell ref="F59:F61"/>
    <mergeCell ref="F62:F65"/>
    <mergeCell ref="F66:F68"/>
    <mergeCell ref="F69:G69"/>
  </mergeCells>
  <conditionalFormatting sqref="H11:K21">
    <cfRule type="expression" dxfId="391" priority="5">
      <formula>LEN(TRIM(H11))=0</formula>
    </cfRule>
  </conditionalFormatting>
  <conditionalFormatting sqref="H23:K33">
    <cfRule type="expression" dxfId="390" priority="4">
      <formula>LEN(TRIM(H23))=0</formula>
    </cfRule>
  </conditionalFormatting>
  <conditionalFormatting sqref="H35:K45">
    <cfRule type="expression" dxfId="389" priority="3">
      <formula>LEN(TRIM(H35))=0</formula>
    </cfRule>
  </conditionalFormatting>
  <conditionalFormatting sqref="H47:K57">
    <cfRule type="expression" dxfId="388" priority="2">
      <formula>LEN(TRIM(H47))=0</formula>
    </cfRule>
  </conditionalFormatting>
  <conditionalFormatting sqref="H59:K69">
    <cfRule type="expression" dxfId="387"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workbookViewId="0"/>
  </sheetViews>
  <sheetFormatPr baseColWidth="10" defaultColWidth="9" defaultRowHeight="14.25" x14ac:dyDescent="0.2"/>
  <cols>
    <col min="1" max="1" width="3.140625" style="74" customWidth="1"/>
    <col min="2" max="2" width="62.85546875" style="74" customWidth="1"/>
    <col min="3" max="4" width="31.85546875" style="74" customWidth="1"/>
    <col min="5" max="6" width="16.7109375" style="74" customWidth="1"/>
    <col min="7" max="16384" width="9" style="74"/>
  </cols>
  <sheetData>
    <row r="1" spans="1:12" x14ac:dyDescent="0.2">
      <c r="A1" s="267"/>
    </row>
    <row r="3" spans="1:12" ht="48.75" customHeight="1" x14ac:dyDescent="0.25">
      <c r="B3" s="1677" t="s">
        <v>2421</v>
      </c>
      <c r="C3" s="1677"/>
      <c r="E3" s="62"/>
      <c r="F3" s="62"/>
      <c r="G3" s="62"/>
    </row>
    <row r="4" spans="1:12" ht="32.25" customHeight="1" x14ac:dyDescent="0.25">
      <c r="B4" s="814" t="s">
        <v>2431</v>
      </c>
      <c r="C4" s="206"/>
      <c r="D4" s="62"/>
      <c r="E4" s="84"/>
      <c r="G4" s="85"/>
    </row>
    <row r="5" spans="1:12" ht="14.25" customHeight="1" x14ac:dyDescent="0.2">
      <c r="B5" s="205"/>
      <c r="C5" s="205"/>
      <c r="D5" s="6"/>
      <c r="E5" s="84"/>
      <c r="G5" s="84"/>
      <c r="I5" s="83"/>
      <c r="J5" s="83"/>
      <c r="K5" s="83"/>
      <c r="L5" s="83"/>
    </row>
    <row r="6" spans="1:12" ht="14.25" customHeight="1" x14ac:dyDescent="0.2">
      <c r="B6" s="105"/>
      <c r="C6" s="6"/>
      <c r="D6" s="6"/>
      <c r="E6" s="41"/>
      <c r="G6" s="84"/>
      <c r="I6" s="83"/>
      <c r="J6" s="83"/>
      <c r="K6" s="83"/>
      <c r="L6" s="83"/>
    </row>
    <row r="7" spans="1:12" ht="38.25" customHeight="1" x14ac:dyDescent="0.2">
      <c r="B7" s="1672" t="s">
        <v>3587</v>
      </c>
      <c r="C7" s="1672"/>
      <c r="D7" s="6"/>
      <c r="E7" s="41"/>
      <c r="F7" s="6"/>
      <c r="G7" s="86"/>
      <c r="I7" s="6"/>
      <c r="J7" s="83"/>
      <c r="K7" s="83"/>
      <c r="L7" s="83"/>
    </row>
    <row r="8" spans="1:12" ht="25.5" x14ac:dyDescent="0.2">
      <c r="B8" s="745" t="s">
        <v>2138</v>
      </c>
      <c r="C8" s="637"/>
      <c r="D8" s="6"/>
      <c r="E8" s="41" t="str">
        <f>Inhalt!$C$7</f>
        <v>V. OncoBox: P1.1.1 (251203)</v>
      </c>
      <c r="G8" s="86"/>
      <c r="H8" s="6"/>
      <c r="I8" s="6"/>
      <c r="J8" s="83"/>
      <c r="K8" s="83"/>
      <c r="L8" s="83"/>
    </row>
    <row r="9" spans="1:12" ht="15.75" x14ac:dyDescent="0.2">
      <c r="C9" s="6"/>
      <c r="E9" s="41" t="str">
        <f>Inhalt!$C$8</f>
        <v>V. Spezifikation: P1.1.1 (251203)</v>
      </c>
      <c r="G9" s="86"/>
      <c r="H9" s="6"/>
      <c r="I9" s="6"/>
    </row>
    <row r="10" spans="1:12" x14ac:dyDescent="0.2">
      <c r="E10" s="153"/>
      <c r="G10" s="41"/>
    </row>
    <row r="11" spans="1:12" ht="27" customHeight="1" x14ac:dyDescent="0.25">
      <c r="E11" s="1534" t="s">
        <v>1724</v>
      </c>
      <c r="F11" s="1535"/>
    </row>
    <row r="12" spans="1:12" ht="27" customHeight="1" x14ac:dyDescent="0.25">
      <c r="E12" s="767"/>
      <c r="F12" s="17"/>
    </row>
    <row r="40" spans="2:6" ht="31.5" x14ac:dyDescent="0.25">
      <c r="B40" s="739" t="s">
        <v>2446</v>
      </c>
    </row>
    <row r="43" spans="2:6" ht="25.5" x14ac:dyDescent="0.2">
      <c r="B43" s="740" t="s">
        <v>2444</v>
      </c>
    </row>
    <row r="44" spans="2:6" ht="81.75" customHeight="1" x14ac:dyDescent="0.2">
      <c r="B44" s="1594" t="s">
        <v>3052</v>
      </c>
      <c r="C44" s="1673"/>
      <c r="D44" s="1594" t="s">
        <v>3243</v>
      </c>
      <c r="E44" s="1596"/>
      <c r="F44" s="1597"/>
    </row>
    <row r="45" spans="2:6" ht="48.75" customHeight="1" x14ac:dyDescent="0.2">
      <c r="B45" s="1594" t="s">
        <v>3053</v>
      </c>
      <c r="C45" s="1673"/>
      <c r="D45" s="1594" t="s">
        <v>3054</v>
      </c>
      <c r="E45" s="1596"/>
      <c r="F45" s="1597"/>
    </row>
    <row r="46" spans="2:6" ht="62.25" customHeight="1" x14ac:dyDescent="0.2">
      <c r="B46" s="1594" t="s">
        <v>3242</v>
      </c>
      <c r="C46" s="1673"/>
      <c r="D46" s="1594" t="s">
        <v>3055</v>
      </c>
      <c r="E46" s="1596"/>
      <c r="F46" s="1597"/>
    </row>
    <row r="47" spans="2:6" ht="41.25" customHeight="1" x14ac:dyDescent="0.2">
      <c r="B47" s="1594" t="s">
        <v>3056</v>
      </c>
      <c r="C47" s="1673"/>
      <c r="D47" s="1594" t="s">
        <v>3628</v>
      </c>
      <c r="E47" s="1596"/>
      <c r="F47" s="1597"/>
    </row>
  </sheetData>
  <sheetProtection algorithmName="SHA-512" hashValue="6mMqgb45+2WrzV47EvtGi3WX/47rYwFMX2hLbPWTJKuHbI9hxI0pLFBuYV2NfdHgF9noTj1anjsrMMzKByol9g==" saltValue="RmNKXDoG6t5ZQuHz7HPNNA==" spinCount="100000" sheet="1" objects="1" scenarios="1"/>
  <mergeCells count="11">
    <mergeCell ref="B47:C47"/>
    <mergeCell ref="D47:F47"/>
    <mergeCell ref="B44:C44"/>
    <mergeCell ref="D44:F44"/>
    <mergeCell ref="B3:C3"/>
    <mergeCell ref="E11:F11"/>
    <mergeCell ref="B45:C45"/>
    <mergeCell ref="D45:F45"/>
    <mergeCell ref="B46:C46"/>
    <mergeCell ref="D46:F46"/>
    <mergeCell ref="B7:C7"/>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19"/>
  <sheetViews>
    <sheetView workbookViewId="0">
      <selection activeCell="AA9" sqref="AA9:AF9"/>
    </sheetView>
  </sheetViews>
  <sheetFormatPr baseColWidth="10" defaultColWidth="9" defaultRowHeight="14.25" x14ac:dyDescent="0.2"/>
  <cols>
    <col min="1" max="1" width="12" style="268" customWidth="1"/>
    <col min="2" max="2" width="4.7109375" style="268" customWidth="1"/>
    <col min="3" max="7" width="5.7109375" style="268" customWidth="1"/>
    <col min="8" max="8" width="0.42578125" style="268" customWidth="1"/>
    <col min="9" max="9" width="4.7109375" style="268" customWidth="1"/>
    <col min="10" max="12" width="5.28515625" style="268" customWidth="1"/>
    <col min="13" max="13" width="7.7109375" style="268" customWidth="1"/>
    <col min="14" max="14" width="0.42578125" style="268" customWidth="1"/>
    <col min="15" max="15" width="5.7109375" style="268" customWidth="1"/>
    <col min="16" max="16" width="6.7109375" style="268" hidden="1" customWidth="1"/>
    <col min="17" max="23" width="5.28515625" style="268" customWidth="1"/>
    <col min="24" max="24" width="0.5703125" style="268" customWidth="1"/>
    <col min="25" max="25" width="7.42578125" style="268" customWidth="1"/>
    <col min="26" max="26" width="7.42578125" style="105" customWidth="1"/>
    <col min="27" max="28" width="8.42578125" style="268" customWidth="1"/>
    <col min="29" max="213" width="11.42578125" style="268" customWidth="1"/>
    <col min="214" max="16384" width="9" style="268"/>
  </cols>
  <sheetData>
    <row r="1" spans="1:44" ht="9.9499999999999993" customHeight="1" x14ac:dyDescent="0.2">
      <c r="C1" s="269"/>
      <c r="J1" s="270"/>
      <c r="K1" s="270"/>
      <c r="L1" s="270"/>
      <c r="M1" s="270"/>
      <c r="N1" s="270"/>
      <c r="O1" s="270"/>
      <c r="P1" s="270"/>
      <c r="Q1" s="270"/>
      <c r="R1" s="270"/>
    </row>
    <row r="2" spans="1:44" ht="12.95" customHeight="1" x14ac:dyDescent="0.2">
      <c r="A2" s="273" t="s">
        <v>3735</v>
      </c>
      <c r="B2" s="105"/>
      <c r="C2" s="105"/>
      <c r="D2" s="105"/>
      <c r="E2" s="105"/>
      <c r="F2" s="105"/>
      <c r="G2" s="105"/>
      <c r="H2" s="105"/>
      <c r="I2" s="105"/>
      <c r="J2" s="273"/>
      <c r="K2" s="273"/>
      <c r="L2" s="273"/>
      <c r="M2" s="273"/>
      <c r="N2" s="273"/>
      <c r="O2" s="273"/>
      <c r="P2" s="270"/>
      <c r="Q2" s="270"/>
      <c r="R2" s="270"/>
    </row>
    <row r="3" spans="1:44" ht="16.5" x14ac:dyDescent="0.25">
      <c r="A3" s="880" t="s">
        <v>3249</v>
      </c>
      <c r="B3" s="105"/>
      <c r="C3" s="105"/>
      <c r="D3" s="105"/>
      <c r="E3" s="105"/>
      <c r="F3" s="105"/>
      <c r="G3" s="105"/>
      <c r="H3" s="105"/>
      <c r="I3" s="105"/>
      <c r="J3" s="273"/>
      <c r="K3" s="273"/>
      <c r="L3" s="273"/>
      <c r="M3" s="273"/>
      <c r="N3" s="273"/>
      <c r="O3" s="273"/>
      <c r="P3" s="270"/>
      <c r="R3" s="783"/>
      <c r="S3" s="783"/>
      <c r="T3" s="783"/>
      <c r="U3" s="783"/>
    </row>
    <row r="4" spans="1:44" x14ac:dyDescent="0.2">
      <c r="A4" s="784" t="s">
        <v>2492</v>
      </c>
      <c r="J4" s="270"/>
      <c r="K4" s="270"/>
      <c r="L4" s="270"/>
      <c r="M4" s="270"/>
      <c r="N4" s="270"/>
      <c r="O4" s="270"/>
      <c r="P4" s="270"/>
      <c r="R4" s="783"/>
      <c r="S4" s="783"/>
      <c r="T4" s="783"/>
      <c r="U4" s="783"/>
      <c r="AL4" s="271"/>
      <c r="AM4" s="271"/>
      <c r="AN4" s="271"/>
      <c r="AO4" s="271"/>
      <c r="AP4" s="271"/>
      <c r="AQ4" s="271"/>
    </row>
    <row r="5" spans="1:44" ht="15" customHeight="1" x14ac:dyDescent="0.2">
      <c r="O5" s="270"/>
      <c r="P5" s="270"/>
      <c r="AL5" s="271"/>
      <c r="AM5" s="271"/>
      <c r="AN5" s="271"/>
      <c r="AO5" s="271"/>
      <c r="AP5" s="271"/>
      <c r="AQ5" s="271"/>
    </row>
    <row r="6" spans="1:44" s="272" customFormat="1" ht="15" customHeight="1" x14ac:dyDescent="0.25">
      <c r="B6" s="327" t="s">
        <v>723</v>
      </c>
      <c r="D6" s="268"/>
      <c r="F6" s="1798" t="str">
        <f>IF([12]Basisdaten!B8=0,"",[12]Basisdaten!B8)</f>
        <v/>
      </c>
      <c r="G6" s="1799"/>
      <c r="H6" s="1800"/>
      <c r="I6" s="1800"/>
      <c r="J6" s="1800"/>
      <c r="K6" s="1800"/>
      <c r="L6" s="1800"/>
      <c r="M6" s="1800"/>
      <c r="N6" s="1800"/>
      <c r="O6" s="1801"/>
      <c r="P6" s="1801"/>
      <c r="Q6" s="1801"/>
      <c r="R6" s="1801"/>
      <c r="S6" s="1801"/>
      <c r="T6" s="1801"/>
      <c r="U6" s="1801"/>
      <c r="V6" s="1801"/>
      <c r="W6" s="1802"/>
      <c r="Z6" s="273"/>
      <c r="AA6" s="41" t="str">
        <f>Inhalt!$C$7</f>
        <v>V. OncoBox: P1.1.1 (251203)</v>
      </c>
      <c r="AB6" s="74"/>
      <c r="AC6" s="74"/>
      <c r="AD6" s="74"/>
      <c r="AE6" s="74"/>
      <c r="AF6" s="74"/>
      <c r="AL6" s="271"/>
      <c r="AM6" s="271"/>
      <c r="AN6" s="271"/>
      <c r="AO6" s="271"/>
      <c r="AP6" s="271"/>
      <c r="AQ6" s="271"/>
    </row>
    <row r="7" spans="1:44" s="272" customFormat="1" ht="18" customHeight="1" x14ac:dyDescent="0.2">
      <c r="B7" s="328"/>
      <c r="C7" s="329"/>
      <c r="D7" s="268"/>
      <c r="E7" s="268"/>
      <c r="F7" s="268"/>
      <c r="G7" s="268"/>
      <c r="H7" s="149"/>
      <c r="I7" s="274"/>
      <c r="J7" s="274"/>
      <c r="K7" s="274"/>
      <c r="AA7" s="41" t="str">
        <f>Inhalt!$C$8</f>
        <v>V. Spezifikation: P1.1.1 (251203)</v>
      </c>
      <c r="AB7" s="74"/>
      <c r="AC7" s="74"/>
      <c r="AD7" s="74"/>
      <c r="AE7" s="74"/>
      <c r="AF7" s="74"/>
      <c r="AL7" s="271"/>
      <c r="AM7" s="271"/>
      <c r="AN7" s="271"/>
      <c r="AO7" s="271"/>
      <c r="AP7" s="271"/>
      <c r="AQ7" s="271"/>
    </row>
    <row r="8" spans="1:44" s="272" customFormat="1" ht="15" customHeight="1" x14ac:dyDescent="0.25">
      <c r="B8" s="330" t="s">
        <v>724</v>
      </c>
      <c r="C8" s="331"/>
      <c r="D8" s="268"/>
      <c r="F8" s="1803" t="e">
        <f>IF([12]Basisdaten!B6=0,"",[12]Basisdaten!B6)</f>
        <v>#REF!</v>
      </c>
      <c r="G8" s="1804"/>
      <c r="H8" s="1801"/>
      <c r="I8" s="1801"/>
      <c r="J8" s="1802"/>
      <c r="Q8" s="275" t="s">
        <v>725</v>
      </c>
      <c r="T8" s="1805" t="e">
        <f>IF([12]Basisdaten!G12=0,"",[12]Basisdaten!G12)</f>
        <v>#REF!</v>
      </c>
      <c r="U8" s="1806"/>
      <c r="V8" s="1806"/>
      <c r="W8" s="1802"/>
      <c r="AA8" s="74"/>
      <c r="AB8" s="74"/>
      <c r="AC8" s="74"/>
      <c r="AD8" s="74"/>
      <c r="AE8" s="74"/>
      <c r="AF8" s="74"/>
      <c r="AL8" s="271"/>
      <c r="AM8" s="271"/>
      <c r="AN8" s="271"/>
      <c r="AO8" s="271"/>
      <c r="AP8" s="271"/>
      <c r="AQ8" s="271"/>
    </row>
    <row r="9" spans="1:44" s="272" customFormat="1" ht="24" customHeight="1" x14ac:dyDescent="0.2">
      <c r="B9" s="330"/>
      <c r="C9" s="331"/>
      <c r="D9" s="268"/>
      <c r="F9" s="268"/>
      <c r="G9" s="268"/>
      <c r="H9" s="276"/>
      <c r="J9" s="274"/>
      <c r="K9" s="274"/>
      <c r="L9" s="268"/>
      <c r="M9" s="268"/>
      <c r="Z9" s="273"/>
      <c r="AA9" s="1189" t="s">
        <v>1724</v>
      </c>
      <c r="AB9" s="1734"/>
      <c r="AC9" s="1734"/>
      <c r="AD9" s="1734"/>
      <c r="AE9" s="1734"/>
      <c r="AF9" s="1734"/>
      <c r="AL9" s="271"/>
      <c r="AM9" s="271"/>
      <c r="AN9" s="271"/>
      <c r="AO9" s="271"/>
      <c r="AP9" s="271"/>
      <c r="AQ9" s="271"/>
    </row>
    <row r="10" spans="1:44" ht="6" customHeight="1" x14ac:dyDescent="0.2">
      <c r="I10" s="272"/>
      <c r="AL10" s="271"/>
      <c r="AM10" s="271"/>
      <c r="AN10" s="271"/>
      <c r="AO10" s="271"/>
      <c r="AP10" s="271"/>
      <c r="AQ10" s="271"/>
    </row>
    <row r="11" spans="1:44" ht="7.5" customHeight="1" x14ac:dyDescent="0.2">
      <c r="A11" s="1807"/>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L11" s="271"/>
      <c r="AM11" s="271"/>
      <c r="AN11" s="271"/>
      <c r="AO11" s="271"/>
      <c r="AP11" s="271"/>
      <c r="AQ11" s="271"/>
    </row>
    <row r="12" spans="1:44" ht="15" x14ac:dyDescent="0.25">
      <c r="A12" s="277" t="s">
        <v>726</v>
      </c>
    </row>
    <row r="13" spans="1:44" ht="11.25" customHeight="1" x14ac:dyDescent="0.25">
      <c r="B13" s="1808" t="b">
        <f>IF(OR(B14="",B14="Matrix kann eingereicht werden"),"In Ordnung",IF(B14="die inkorrekten und unvollständigen Einträge beheben","Nicht in Ordnung"))</f>
        <v>0</v>
      </c>
      <c r="C13" s="1808"/>
      <c r="D13" s="1809"/>
      <c r="E13" s="1809"/>
      <c r="F13" s="1809"/>
      <c r="G13" s="1810" t="s">
        <v>727</v>
      </c>
      <c r="H13" s="1811"/>
      <c r="I13" s="1811"/>
      <c r="J13" s="1811"/>
      <c r="K13" s="1811"/>
      <c r="L13" s="1812" t="s">
        <v>728</v>
      </c>
      <c r="M13" s="1813"/>
      <c r="N13" s="1813"/>
      <c r="O13" s="1813"/>
      <c r="P13" s="1813"/>
      <c r="Q13" s="1813"/>
      <c r="R13" s="1813"/>
      <c r="S13" s="1814" t="s">
        <v>729</v>
      </c>
      <c r="T13" s="1815"/>
      <c r="U13" s="1815"/>
      <c r="V13" s="1815"/>
      <c r="W13" s="1814" t="s">
        <v>2493</v>
      </c>
      <c r="X13" s="1811"/>
      <c r="Y13" s="1811"/>
      <c r="Z13" s="1811"/>
    </row>
    <row r="14" spans="1:44" ht="20.25" customHeight="1" x14ac:dyDescent="0.25">
      <c r="B14" s="1780">
        <f>[12]Berechnung2!B6</f>
        <v>0</v>
      </c>
      <c r="C14" s="1780"/>
      <c r="D14" s="1781"/>
      <c r="E14" s="1781"/>
      <c r="F14" s="1781"/>
      <c r="G14" s="1782">
        <f>[12]Berechnung2!C6</f>
        <v>0</v>
      </c>
      <c r="H14" s="1783"/>
      <c r="I14" s="1783"/>
      <c r="J14" s="1783"/>
      <c r="K14" s="1783"/>
      <c r="L14" s="1784">
        <f>[12]Berechnung2!D6</f>
        <v>0</v>
      </c>
      <c r="M14" s="1785"/>
      <c r="N14" s="1785"/>
      <c r="O14" s="1785"/>
      <c r="P14" s="1785"/>
      <c r="Q14" s="1785"/>
      <c r="R14" s="1785"/>
      <c r="S14" s="1816">
        <f>[12]Berechnung2!E6</f>
        <v>0</v>
      </c>
      <c r="T14" s="1817"/>
      <c r="U14" s="1817"/>
      <c r="V14" s="1817"/>
      <c r="W14" s="1816">
        <f>[12]Berechnung2!F6</f>
        <v>0</v>
      </c>
      <c r="X14" s="1783"/>
      <c r="Y14" s="1783"/>
      <c r="Z14" s="1783"/>
    </row>
    <row r="15" spans="1:44" s="272" customFormat="1" ht="5.25" customHeight="1" x14ac:dyDescent="0.2">
      <c r="B15" s="328"/>
      <c r="C15" s="278"/>
      <c r="D15" s="278"/>
      <c r="E15" s="278"/>
      <c r="F15" s="278"/>
      <c r="G15" s="278"/>
      <c r="Z15" s="273"/>
      <c r="AO15" s="271"/>
      <c r="AP15" s="271"/>
      <c r="AQ15" s="271"/>
      <c r="AR15" s="271"/>
    </row>
    <row r="16" spans="1:44" s="272" customFormat="1" ht="6" customHeight="1" x14ac:dyDescent="0.2">
      <c r="B16" s="328"/>
      <c r="C16" s="278"/>
      <c r="D16" s="278"/>
      <c r="E16" s="278"/>
      <c r="F16" s="278"/>
      <c r="G16" s="278"/>
      <c r="Z16" s="273"/>
      <c r="AO16" s="271"/>
      <c r="AP16" s="271"/>
      <c r="AQ16" s="271"/>
      <c r="AR16" s="271"/>
    </row>
    <row r="17" spans="1:44" s="272" customFormat="1" ht="12.75" x14ac:dyDescent="0.2">
      <c r="A17" s="1797"/>
      <c r="B17" s="1797"/>
      <c r="C17" s="1797"/>
      <c r="D17" s="1797"/>
      <c r="E17" s="1797"/>
      <c r="F17" s="1797"/>
      <c r="G17" s="1797"/>
      <c r="H17" s="1797"/>
      <c r="I17" s="1797"/>
      <c r="J17" s="1797"/>
      <c r="K17" s="1797"/>
      <c r="L17" s="1797"/>
      <c r="M17" s="1797"/>
      <c r="N17" s="1797"/>
      <c r="O17" s="1797"/>
      <c r="P17" s="1797"/>
      <c r="Q17" s="1797"/>
      <c r="R17" s="1797"/>
      <c r="S17" s="1797"/>
      <c r="T17" s="1797"/>
      <c r="U17" s="1797"/>
      <c r="V17" s="1797"/>
      <c r="W17" s="1797"/>
      <c r="X17" s="1797"/>
      <c r="Y17" s="1797"/>
      <c r="Z17" s="1797"/>
      <c r="AO17" s="271"/>
      <c r="AP17" s="271"/>
      <c r="AQ17" s="271"/>
      <c r="AR17" s="271"/>
    </row>
    <row r="18" spans="1:44" s="272" customFormat="1" ht="6" customHeight="1" thickBot="1" x14ac:dyDescent="0.25">
      <c r="B18" s="328"/>
      <c r="C18" s="278"/>
      <c r="D18" s="278"/>
      <c r="E18" s="278"/>
      <c r="F18" s="278"/>
      <c r="G18" s="278"/>
      <c r="Z18" s="273"/>
      <c r="AO18" s="271"/>
      <c r="AP18" s="271"/>
      <c r="AQ18" s="271"/>
      <c r="AR18" s="271"/>
    </row>
    <row r="19" spans="1:44" ht="24" customHeight="1" thickTop="1" thickBot="1" x14ac:dyDescent="0.3">
      <c r="A19" s="279"/>
      <c r="B19" s="280"/>
      <c r="C19" s="1818" t="s">
        <v>621</v>
      </c>
      <c r="D19" s="1819"/>
      <c r="E19" s="1819"/>
      <c r="F19" s="1819"/>
      <c r="G19" s="1819"/>
      <c r="H19" s="785"/>
      <c r="I19" s="1820" t="s">
        <v>623</v>
      </c>
      <c r="J19" s="1821"/>
      <c r="K19" s="1821"/>
      <c r="L19" s="1821"/>
      <c r="M19" s="1821"/>
      <c r="N19" s="1821"/>
      <c r="O19" s="1821"/>
      <c r="P19" s="1821"/>
      <c r="Q19" s="1821"/>
      <c r="R19" s="1821"/>
      <c r="S19" s="1821"/>
      <c r="T19" s="1821"/>
      <c r="U19" s="1821"/>
      <c r="V19" s="1821"/>
      <c r="W19" s="1822"/>
      <c r="X19" s="786"/>
      <c r="Y19" s="1820" t="s">
        <v>2623</v>
      </c>
      <c r="Z19" s="1823"/>
      <c r="AL19" s="271"/>
      <c r="AM19" s="271"/>
      <c r="AN19" s="271"/>
      <c r="AO19" s="271"/>
      <c r="AP19" s="271"/>
      <c r="AQ19" s="271"/>
    </row>
    <row r="20" spans="1:44" ht="15.75" customHeight="1" thickBot="1" x14ac:dyDescent="0.25">
      <c r="A20" s="283" t="s">
        <v>22</v>
      </c>
      <c r="B20" s="283" t="s">
        <v>45</v>
      </c>
      <c r="C20" s="284" t="s">
        <v>46</v>
      </c>
      <c r="D20" s="285" t="s">
        <v>47</v>
      </c>
      <c r="E20" s="285" t="s">
        <v>21</v>
      </c>
      <c r="F20" s="285" t="s">
        <v>49</v>
      </c>
      <c r="G20" s="285" t="s">
        <v>696</v>
      </c>
      <c r="H20" s="787"/>
      <c r="I20" s="284" t="s">
        <v>50</v>
      </c>
      <c r="J20" s="287" t="s">
        <v>51</v>
      </c>
      <c r="K20" s="287" t="s">
        <v>26</v>
      </c>
      <c r="L20" s="287" t="s">
        <v>52</v>
      </c>
      <c r="M20" s="287" t="s">
        <v>730</v>
      </c>
      <c r="N20" s="788"/>
      <c r="O20" s="284" t="s">
        <v>54</v>
      </c>
      <c r="P20" s="287" t="s">
        <v>0</v>
      </c>
      <c r="Q20" s="287" t="s">
        <v>55</v>
      </c>
      <c r="R20" s="287" t="s">
        <v>25</v>
      </c>
      <c r="S20" s="287" t="s">
        <v>56</v>
      </c>
      <c r="T20" s="287" t="s">
        <v>57</v>
      </c>
      <c r="U20" s="287" t="s">
        <v>58</v>
      </c>
      <c r="V20" s="287" t="s">
        <v>731</v>
      </c>
      <c r="W20" s="287" t="s">
        <v>59</v>
      </c>
      <c r="X20" s="789"/>
      <c r="Y20" s="284" t="s">
        <v>732</v>
      </c>
      <c r="Z20" s="290" t="s">
        <v>733</v>
      </c>
      <c r="AL20" s="271"/>
      <c r="AM20" s="271"/>
      <c r="AN20" s="271"/>
      <c r="AO20" s="271"/>
      <c r="AP20" s="271"/>
      <c r="AQ20" s="271"/>
    </row>
    <row r="21" spans="1:44" ht="128.25" customHeight="1" thickBot="1" x14ac:dyDescent="0.25">
      <c r="A21" s="1837" t="s">
        <v>734</v>
      </c>
      <c r="B21" s="1837" t="s">
        <v>2494</v>
      </c>
      <c r="C21" s="1778" t="s">
        <v>3248</v>
      </c>
      <c r="D21" s="1778" t="s">
        <v>2495</v>
      </c>
      <c r="E21" s="1778" t="s">
        <v>2496</v>
      </c>
      <c r="F21" s="1778" t="s">
        <v>2497</v>
      </c>
      <c r="G21" s="1778" t="s">
        <v>2498</v>
      </c>
      <c r="H21" s="787"/>
      <c r="I21" s="1778" t="s">
        <v>3437</v>
      </c>
      <c r="J21" s="1793" t="s">
        <v>2499</v>
      </c>
      <c r="K21" s="1793" t="s">
        <v>2500</v>
      </c>
      <c r="L21" s="1793" t="s">
        <v>2501</v>
      </c>
      <c r="M21" s="1795" t="s">
        <v>738</v>
      </c>
      <c r="N21" s="789"/>
      <c r="O21" s="1787" t="s">
        <v>3438</v>
      </c>
      <c r="P21" s="1789" t="s">
        <v>739</v>
      </c>
      <c r="Q21" s="1791" t="s">
        <v>3439</v>
      </c>
      <c r="R21" s="292" t="s">
        <v>65</v>
      </c>
      <c r="S21" s="292" t="s">
        <v>66</v>
      </c>
      <c r="T21" s="292" t="s">
        <v>67</v>
      </c>
      <c r="U21" s="1787" t="s">
        <v>3753</v>
      </c>
      <c r="V21" s="1828" t="s">
        <v>741</v>
      </c>
      <c r="W21" s="1787" t="s">
        <v>859</v>
      </c>
      <c r="X21" s="789"/>
      <c r="Y21" s="1824" t="s">
        <v>68</v>
      </c>
      <c r="Z21" s="1826" t="s">
        <v>742</v>
      </c>
      <c r="AL21" s="271"/>
      <c r="AM21" s="271"/>
      <c r="AN21" s="271"/>
      <c r="AO21" s="271"/>
      <c r="AP21" s="271"/>
      <c r="AQ21" s="271"/>
    </row>
    <row r="22" spans="1:44" ht="33" customHeight="1" thickBot="1" x14ac:dyDescent="0.25">
      <c r="A22" s="1838"/>
      <c r="B22" s="1838"/>
      <c r="C22" s="1779"/>
      <c r="D22" s="1779"/>
      <c r="E22" s="1779"/>
      <c r="F22" s="1779"/>
      <c r="G22" s="1779"/>
      <c r="H22" s="787"/>
      <c r="I22" s="1792"/>
      <c r="J22" s="1794"/>
      <c r="K22" s="1794"/>
      <c r="L22" s="1794"/>
      <c r="M22" s="1796"/>
      <c r="N22" s="789"/>
      <c r="O22" s="1788"/>
      <c r="P22" s="1790"/>
      <c r="Q22" s="1792"/>
      <c r="R22" s="1786" t="s">
        <v>69</v>
      </c>
      <c r="S22" s="1786"/>
      <c r="T22" s="1786"/>
      <c r="U22" s="1788"/>
      <c r="V22" s="1829"/>
      <c r="W22" s="1788"/>
      <c r="X22" s="789"/>
      <c r="Y22" s="1825"/>
      <c r="Z22" s="1827"/>
      <c r="AL22" s="271"/>
      <c r="AM22" s="271"/>
      <c r="AN22" s="271"/>
      <c r="AO22" s="271"/>
      <c r="AP22" s="271"/>
      <c r="AQ22" s="271"/>
    </row>
    <row r="23" spans="1:44" ht="20.100000000000001" customHeight="1" thickBot="1" x14ac:dyDescent="0.25">
      <c r="A23" s="293" t="str">
        <f>IF([12]Datenquelle!$F$3&gt;5,IF([12]Datenquelle!$F$3=6,"EZ",IF([12]Datenquelle!$F$3&gt;6,"relevant","?")),"nicht relevant")</f>
        <v>nicht relevant</v>
      </c>
      <c r="B23" s="977">
        <v>2015</v>
      </c>
      <c r="C23" s="294">
        <f t="shared" ref="C23:C28" si="0">SUM(D23:G23)</f>
        <v>0</v>
      </c>
      <c r="D23" s="696"/>
      <c r="E23" s="696"/>
      <c r="F23" s="696"/>
      <c r="G23" s="696"/>
      <c r="H23" s="787"/>
      <c r="I23" s="790" t="str">
        <f>IF(SUM(J23:L23)=0,"",SUM(J23:L23))</f>
        <v/>
      </c>
      <c r="J23" s="696"/>
      <c r="K23" s="696"/>
      <c r="L23" s="696"/>
      <c r="M23" s="791" t="str">
        <f>IF(I23="","",IF(I23&gt;0,SUM(J23:K23) /I23,0))</f>
        <v/>
      </c>
      <c r="N23" s="789"/>
      <c r="O23" s="790" t="str">
        <f>IF(COUNTA(Q23:W23)&lt;7,"",SUM(J23+K23-Q23-V23-W23-U23))</f>
        <v/>
      </c>
      <c r="P23" s="297" t="str">
        <f>IF(AND(COUNTA(J23:K23)&gt;0,O23&lt;&gt;"",SUM(J23:K23)&gt;0),O23 /(J23+K23),"")</f>
        <v/>
      </c>
      <c r="Q23" s="696"/>
      <c r="R23" s="696"/>
      <c r="S23" s="696"/>
      <c r="T23" s="696"/>
      <c r="U23" s="696"/>
      <c r="V23" s="696"/>
      <c r="W23" s="696"/>
      <c r="X23" s="789"/>
      <c r="Y23" s="792"/>
      <c r="Z23" s="793"/>
      <c r="AL23" s="271"/>
      <c r="AM23" s="271"/>
      <c r="AN23" s="271"/>
      <c r="AO23" s="271"/>
      <c r="AP23" s="271"/>
      <c r="AQ23" s="271"/>
    </row>
    <row r="24" spans="1:44" s="278" customFormat="1" ht="20.100000000000001" customHeight="1" thickBot="1" x14ac:dyDescent="0.25">
      <c r="A24" s="299" t="str">
        <f>IF([12]Datenquelle!$F$3&gt;4,IF([12]Datenquelle!$F$3=5,"EZ",IF([12]Datenquelle!$F$3&gt;5,"relevant","?")),"nicht relevant")</f>
        <v>nicht relevant</v>
      </c>
      <c r="B24" s="978">
        <v>2016</v>
      </c>
      <c r="C24" s="294">
        <f t="shared" si="0"/>
        <v>0</v>
      </c>
      <c r="D24" s="696"/>
      <c r="E24" s="696"/>
      <c r="F24" s="696"/>
      <c r="G24" s="696"/>
      <c r="H24" s="787"/>
      <c r="I24" s="790" t="str">
        <f>IF(SUM(J24:L24)=0,"",SUM(J24:L24))</f>
        <v/>
      </c>
      <c r="J24" s="696"/>
      <c r="K24" s="696"/>
      <c r="L24" s="696"/>
      <c r="M24" s="794" t="str">
        <f>IF(I24="","",IF(I24&gt;0,SUM(J24:K24) /I24,0))</f>
        <v/>
      </c>
      <c r="N24" s="789"/>
      <c r="O24" s="790" t="str">
        <f>IF(COUNTA(Q24:W24)&lt;7,"",SUM(J24+K24-Q24-V24-W24-U24))</f>
        <v/>
      </c>
      <c r="P24" s="297" t="str">
        <f>IF(AND(COUNTA(J24:K24)&gt;0,O24&lt;&gt;"",SUM(J24:K24)&gt;0),O24 /(J24+K24),"")</f>
        <v/>
      </c>
      <c r="Q24" s="696"/>
      <c r="R24" s="696"/>
      <c r="S24" s="696"/>
      <c r="T24" s="696"/>
      <c r="U24" s="696"/>
      <c r="V24" s="696"/>
      <c r="W24" s="696"/>
      <c r="X24" s="789"/>
      <c r="Y24" s="792"/>
      <c r="Z24" s="793"/>
      <c r="AL24" s="271"/>
      <c r="AM24" s="271"/>
      <c r="AN24" s="271"/>
      <c r="AO24" s="271"/>
      <c r="AP24" s="271"/>
      <c r="AQ24" s="271"/>
    </row>
    <row r="25" spans="1:44" s="278" customFormat="1" ht="20.100000000000001" customHeight="1" thickBot="1" x14ac:dyDescent="0.25">
      <c r="A25" s="299" t="str">
        <f>IF([12]Datenquelle!$F$3&gt;3,IF([12]Datenquelle!$F$3=4,"EZ",IF([12]Datenquelle!$F$3&gt;4,"relevant","?")),"nicht relevant")</f>
        <v>nicht relevant</v>
      </c>
      <c r="B25" s="978">
        <v>2017</v>
      </c>
      <c r="C25" s="294">
        <f t="shared" si="0"/>
        <v>0</v>
      </c>
      <c r="D25" s="696"/>
      <c r="E25" s="696"/>
      <c r="F25" s="696"/>
      <c r="G25" s="696"/>
      <c r="H25" s="787"/>
      <c r="I25" s="790" t="str">
        <f>IF(SUM(J25:L25)=0,"",SUM(J25:L25))</f>
        <v/>
      </c>
      <c r="J25" s="696"/>
      <c r="K25" s="696"/>
      <c r="L25" s="696"/>
      <c r="M25" s="794" t="str">
        <f>IF(I25="","",IF(I25&gt;0,SUM(J25:K25) /I25,0))</f>
        <v/>
      </c>
      <c r="N25" s="789"/>
      <c r="O25" s="790" t="str">
        <f>IF(COUNTA(Q25:W25)&lt;7,"",SUM(J25+K25-Q25-V25-W25-U25))</f>
        <v/>
      </c>
      <c r="P25" s="297" t="str">
        <f>IF(AND(COUNTA(J25:K25)&gt;0,O25&lt;&gt;"",SUM(J25:K25)&gt;0),O25 /(J25+K25),"")</f>
        <v/>
      </c>
      <c r="Q25" s="696"/>
      <c r="R25" s="696"/>
      <c r="S25" s="696"/>
      <c r="T25" s="696"/>
      <c r="U25" s="696"/>
      <c r="V25" s="696"/>
      <c r="W25" s="696"/>
      <c r="X25" s="789"/>
      <c r="Y25" s="792"/>
      <c r="Z25" s="793"/>
      <c r="AL25" s="271"/>
      <c r="AM25" s="271"/>
      <c r="AN25" s="271"/>
      <c r="AO25" s="271"/>
      <c r="AP25" s="271"/>
      <c r="AQ25" s="271"/>
    </row>
    <row r="26" spans="1:44" s="278" customFormat="1" ht="20.100000000000001" customHeight="1" thickBot="1" x14ac:dyDescent="0.25">
      <c r="A26" s="299" t="str">
        <f>IF([12]Datenquelle!$F$3&gt;2,IF([12]Datenquelle!$F$3=3,"EZ",IF([12]Datenquelle!$F$3&gt;3,"relevant","?")),"nicht relevant")</f>
        <v>nicht relevant</v>
      </c>
      <c r="B26" s="978">
        <v>2018</v>
      </c>
      <c r="C26" s="294">
        <f t="shared" si="0"/>
        <v>0</v>
      </c>
      <c r="D26" s="696"/>
      <c r="E26" s="696"/>
      <c r="F26" s="696"/>
      <c r="G26" s="696"/>
      <c r="H26" s="787"/>
      <c r="I26" s="790" t="str">
        <f>IF(SUM(J26:L26)=0,"",SUM(J26:L26))</f>
        <v/>
      </c>
      <c r="J26" s="696"/>
      <c r="K26" s="696"/>
      <c r="L26" s="696"/>
      <c r="M26" s="794" t="str">
        <f>IF(I26="","",IF(I26&gt;0,SUM(J26:K26) /I26,0))</f>
        <v/>
      </c>
      <c r="N26" s="789"/>
      <c r="O26" s="790" t="str">
        <f>IF(COUNTA(Q26:W26)&lt;7,"",SUM(J26+K26-Q26-V26-W26-U26))</f>
        <v/>
      </c>
      <c r="P26" s="297" t="str">
        <f>IF(AND(COUNTA(J26:K26)&gt;0,O26&lt;&gt;"",SUM(J26:K26)&gt;0),O26 /(J26+K26),"")</f>
        <v/>
      </c>
      <c r="Q26" s="696"/>
      <c r="R26" s="696"/>
      <c r="S26" s="696"/>
      <c r="T26" s="696"/>
      <c r="U26" s="696"/>
      <c r="V26" s="696"/>
      <c r="W26" s="696"/>
      <c r="X26" s="789"/>
      <c r="Y26" s="792"/>
      <c r="Z26" s="793"/>
      <c r="AA26" s="300"/>
      <c r="AB26" s="300"/>
      <c r="AL26" s="271"/>
      <c r="AM26" s="271"/>
      <c r="AN26" s="271"/>
      <c r="AO26" s="271"/>
      <c r="AP26" s="271"/>
      <c r="AQ26" s="271"/>
    </row>
    <row r="27" spans="1:44" s="278" customFormat="1" ht="20.100000000000001" customHeight="1" thickBot="1" x14ac:dyDescent="0.25">
      <c r="A27" s="301" t="str">
        <f>IF([12]Datenquelle!$F$3&gt;1,IF([12]Datenquelle!$F$3=2,"EZ",IF([12]Datenquelle!$F$3&gt;2,"relevant","?")),"nicht relevant")</f>
        <v>nicht relevant</v>
      </c>
      <c r="B27" s="979">
        <v>2019</v>
      </c>
      <c r="C27" s="302">
        <f t="shared" si="0"/>
        <v>0</v>
      </c>
      <c r="D27" s="795"/>
      <c r="E27" s="795"/>
      <c r="F27" s="795"/>
      <c r="G27" s="795"/>
      <c r="H27" s="787"/>
      <c r="I27" s="790" t="str">
        <f>IF(SUM(J27:L27)=0,"",SUM(J27:L27))</f>
        <v/>
      </c>
      <c r="J27" s="696"/>
      <c r="K27" s="696"/>
      <c r="L27" s="696"/>
      <c r="M27" s="794" t="str">
        <f>IF(I27="","",IF(I27&gt;0,SUM(J27:K27) /I27,0))</f>
        <v/>
      </c>
      <c r="N27" s="789"/>
      <c r="O27" s="790" t="str">
        <f>IF(COUNTA(Q27:W27)&lt;7,"",SUM(J27+K27-Q27-V27-W27-U27))</f>
        <v/>
      </c>
      <c r="P27" s="297" t="str">
        <f>IF(AND(COUNTA(J27:K27)&gt;0,O27&lt;&gt;"",SUM(J27:K27)&gt;0),O27 /(J27+K27),"")</f>
        <v/>
      </c>
      <c r="Q27" s="696"/>
      <c r="R27" s="696"/>
      <c r="S27" s="696"/>
      <c r="T27" s="696"/>
      <c r="U27" s="696"/>
      <c r="V27" s="696"/>
      <c r="W27" s="696"/>
      <c r="X27" s="789"/>
      <c r="Y27" s="792"/>
      <c r="Z27" s="793"/>
      <c r="AL27" s="271"/>
      <c r="AM27" s="271"/>
      <c r="AN27" s="271"/>
      <c r="AO27" s="271"/>
      <c r="AP27" s="271"/>
      <c r="AQ27" s="271"/>
    </row>
    <row r="28" spans="1:44" s="278" customFormat="1" ht="20.100000000000001" customHeight="1" thickBot="1" x14ac:dyDescent="0.25">
      <c r="A28" s="304" t="str">
        <f>IF([12]Datenquelle!$F$3&gt;0,IF([12]Datenquelle!$F$3=1,"EZ",IF([12]Datenquelle!$F$3&gt;1,"relevant","?")),"nicht relevant")</f>
        <v>nicht relevant</v>
      </c>
      <c r="B28" s="980" t="s">
        <v>2962</v>
      </c>
      <c r="C28" s="305">
        <f t="shared" si="0"/>
        <v>0</v>
      </c>
      <c r="D28" s="697"/>
      <c r="E28" s="697"/>
      <c r="F28" s="697"/>
      <c r="G28" s="697"/>
      <c r="H28" s="796"/>
      <c r="I28" s="305"/>
      <c r="J28" s="305"/>
      <c r="K28" s="305"/>
      <c r="L28" s="305"/>
      <c r="M28" s="305"/>
      <c r="N28" s="797"/>
      <c r="O28" s="305"/>
      <c r="P28" s="305"/>
      <c r="Q28" s="305"/>
      <c r="R28" s="305"/>
      <c r="S28" s="305"/>
      <c r="T28" s="305"/>
      <c r="U28" s="305"/>
      <c r="V28" s="305"/>
      <c r="W28" s="305"/>
      <c r="X28" s="797"/>
      <c r="Y28" s="974"/>
      <c r="Z28" s="975"/>
      <c r="AA28" s="309"/>
      <c r="AB28" s="309"/>
      <c r="AL28" s="271"/>
      <c r="AM28" s="271"/>
      <c r="AN28" s="271"/>
      <c r="AO28" s="271"/>
      <c r="AP28" s="271"/>
      <c r="AQ28" s="271"/>
    </row>
    <row r="29" spans="1:44" s="278" customFormat="1" ht="20.100000000000001" customHeight="1" thickTop="1" thickBot="1" x14ac:dyDescent="0.25">
      <c r="A29" s="304" t="str">
        <f>IF([12]Datenquelle!$F$3&gt;0,IF([12]Datenquelle!$F$3=1,"EZ",IF([12]Datenquelle!$F$3&gt;1,"relevant","?")),"nicht relevant")</f>
        <v>nicht relevant</v>
      </c>
      <c r="B29" s="980" t="s">
        <v>3158</v>
      </c>
      <c r="C29" s="305">
        <f>SUM(D29:G29)</f>
        <v>0</v>
      </c>
      <c r="D29" s="697"/>
      <c r="E29" s="697"/>
      <c r="F29" s="697"/>
      <c r="G29" s="697"/>
      <c r="H29" s="796"/>
      <c r="I29" s="305"/>
      <c r="J29" s="305"/>
      <c r="K29" s="305"/>
      <c r="L29" s="305"/>
      <c r="M29" s="305"/>
      <c r="N29" s="797"/>
      <c r="O29" s="305"/>
      <c r="P29" s="305"/>
      <c r="Q29" s="305"/>
      <c r="R29" s="305"/>
      <c r="S29" s="305"/>
      <c r="T29" s="305"/>
      <c r="U29" s="305"/>
      <c r="V29" s="305"/>
      <c r="W29" s="305"/>
      <c r="X29" s="797"/>
      <c r="Y29" s="974"/>
      <c r="Z29" s="975"/>
      <c r="AA29" s="309"/>
      <c r="AB29" s="309"/>
      <c r="AL29" s="271"/>
      <c r="AM29" s="271"/>
      <c r="AN29" s="271"/>
      <c r="AO29" s="271"/>
      <c r="AP29" s="271"/>
      <c r="AQ29" s="271"/>
    </row>
    <row r="30" spans="1:44" ht="3" customHeight="1" thickTop="1" x14ac:dyDescent="0.25">
      <c r="A30"/>
      <c r="B30"/>
      <c r="C30"/>
      <c r="D30"/>
      <c r="E30"/>
      <c r="F30"/>
      <c r="G30"/>
      <c r="H30"/>
      <c r="I30"/>
      <c r="J30"/>
      <c r="K30"/>
      <c r="L30"/>
      <c r="M30"/>
      <c r="N30"/>
      <c r="O30"/>
      <c r="P30"/>
      <c r="Q30"/>
      <c r="R30"/>
      <c r="S30"/>
      <c r="T30"/>
      <c r="U30"/>
      <c r="V30"/>
      <c r="W30"/>
      <c r="X30"/>
      <c r="Y30"/>
      <c r="Z30"/>
      <c r="AL30" s="271"/>
      <c r="AM30" s="271"/>
      <c r="AN30" s="271"/>
      <c r="AO30" s="271"/>
      <c r="AP30" s="271"/>
      <c r="AQ30" s="271"/>
    </row>
    <row r="31" spans="1:44" ht="15" customHeight="1" x14ac:dyDescent="0.25">
      <c r="A31"/>
      <c r="B31"/>
      <c r="C31"/>
      <c r="D31"/>
      <c r="E31"/>
      <c r="F31" s="15" t="s">
        <v>3159</v>
      </c>
      <c r="G31" s="84"/>
      <c r="H31"/>
      <c r="I31"/>
      <c r="J31"/>
      <c r="K31"/>
      <c r="L31"/>
      <c r="M31" s="798" t="str">
        <f>IF(A26="EZ","-----",IF(A26= "Nicht relevant","-----",IF(COUNTBLANK(M24:M26)=3,"",SUMIF(A24:A26,"relevant",M24:M26) /COUNTIF(A24:A26,"relevant"))))</f>
        <v>-----</v>
      </c>
      <c r="N31"/>
      <c r="O31"/>
      <c r="P31"/>
      <c r="Q31"/>
      <c r="R31"/>
      <c r="S31"/>
      <c r="T31"/>
      <c r="U31"/>
      <c r="V31"/>
      <c r="W31"/>
      <c r="X31"/>
      <c r="Y31"/>
      <c r="AL31" s="271"/>
      <c r="AM31" s="271"/>
      <c r="AN31" s="271"/>
      <c r="AO31" s="271"/>
      <c r="AP31" s="271"/>
      <c r="AQ31" s="271"/>
    </row>
    <row r="32" spans="1:44" ht="11.25" customHeight="1" x14ac:dyDescent="0.2">
      <c r="A32" s="334"/>
      <c r="B32" s="335"/>
      <c r="C32" s="335"/>
      <c r="D32" s="335"/>
      <c r="E32" s="335"/>
      <c r="F32" s="335"/>
      <c r="G32" s="335"/>
      <c r="H32" s="335"/>
      <c r="I32" s="335"/>
      <c r="J32" s="335"/>
      <c r="K32" s="335"/>
      <c r="L32" s="335"/>
      <c r="M32" s="335"/>
      <c r="N32" s="335"/>
      <c r="O32" s="335"/>
      <c r="P32" s="336"/>
      <c r="Q32" s="336"/>
      <c r="R32" s="335"/>
      <c r="S32" s="335"/>
      <c r="T32" s="335"/>
      <c r="U32" s="335"/>
      <c r="V32" s="335"/>
      <c r="W32" s="335"/>
      <c r="X32" s="335"/>
      <c r="AL32" s="271"/>
      <c r="AM32" s="271"/>
      <c r="AN32" s="271"/>
      <c r="AO32" s="271"/>
      <c r="AP32" s="271"/>
      <c r="AQ32" s="271"/>
    </row>
    <row r="33" spans="1:29" s="84" customFormat="1" ht="14.1" customHeight="1" x14ac:dyDescent="0.2">
      <c r="A33" s="1774" t="s">
        <v>2502</v>
      </c>
      <c r="B33" s="1774"/>
      <c r="C33" s="1774"/>
      <c r="D33" s="1774"/>
      <c r="E33" s="1774"/>
      <c r="F33" s="1774"/>
      <c r="G33" s="1774"/>
      <c r="H33" s="1774"/>
      <c r="I33" s="1774"/>
      <c r="J33" s="1774"/>
      <c r="K33" s="1774"/>
      <c r="L33" s="1774"/>
      <c r="M33" s="1774"/>
      <c r="N33" s="1774"/>
      <c r="O33" s="1774"/>
      <c r="P33" s="1774"/>
      <c r="Q33" s="1774"/>
      <c r="R33" s="1774"/>
      <c r="S33" s="1774"/>
      <c r="T33" s="1774"/>
      <c r="U33" s="1774"/>
      <c r="V33" s="1774"/>
      <c r="W33" s="1774"/>
      <c r="X33" s="1774"/>
      <c r="Y33" s="1774"/>
      <c r="Z33" s="1774"/>
    </row>
    <row r="34" spans="1:29" s="84" customFormat="1" ht="14.1" customHeight="1" x14ac:dyDescent="0.2">
      <c r="A34" s="1774" t="s">
        <v>3244</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774"/>
      <c r="X34" s="1774"/>
      <c r="Y34" s="1774"/>
      <c r="Z34" s="1774"/>
    </row>
    <row r="35" spans="1:29" s="84" customFormat="1" ht="23.25" customHeight="1" x14ac:dyDescent="0.2">
      <c r="A35" s="1773" t="s">
        <v>3251</v>
      </c>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row>
    <row r="36" spans="1:29" s="84" customFormat="1" ht="24" customHeight="1" x14ac:dyDescent="0.2">
      <c r="A36" s="1773" t="s">
        <v>3755</v>
      </c>
      <c r="B36" s="1773"/>
      <c r="C36" s="1773"/>
      <c r="D36" s="1773"/>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799"/>
    </row>
    <row r="37" spans="1:29" s="84" customFormat="1" ht="14.1" customHeight="1" x14ac:dyDescent="0.2">
      <c r="A37" s="1774" t="s">
        <v>2503</v>
      </c>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row>
    <row r="38" spans="1:29" s="84" customFormat="1" ht="14.1" customHeight="1" x14ac:dyDescent="0.2">
      <c r="A38" s="1774" t="s">
        <v>3245</v>
      </c>
      <c r="B38" s="1774"/>
      <c r="C38" s="1774"/>
      <c r="D38" s="1774"/>
      <c r="E38" s="1774"/>
      <c r="F38" s="1774"/>
      <c r="G38" s="1774"/>
      <c r="H38" s="1774"/>
      <c r="I38" s="1774"/>
      <c r="J38" s="1774"/>
      <c r="K38" s="1774"/>
      <c r="L38" s="1774"/>
      <c r="M38" s="1774"/>
      <c r="N38" s="1774"/>
      <c r="O38" s="1774"/>
      <c r="P38" s="1774"/>
      <c r="Q38" s="1774"/>
      <c r="R38" s="1774"/>
      <c r="S38" s="1774"/>
      <c r="T38" s="1774"/>
      <c r="U38" s="1774"/>
      <c r="V38" s="1774"/>
      <c r="W38" s="1774"/>
      <c r="X38" s="1774"/>
      <c r="Y38" s="1774"/>
      <c r="Z38" s="1774"/>
    </row>
    <row r="39" spans="1:29" s="84" customFormat="1" ht="14.1" customHeight="1" x14ac:dyDescent="0.2">
      <c r="A39" s="1774" t="s">
        <v>3246</v>
      </c>
      <c r="B39" s="1774"/>
      <c r="C39" s="1774"/>
      <c r="D39" s="1774"/>
      <c r="E39" s="1774"/>
      <c r="F39" s="1774"/>
      <c r="G39" s="1774"/>
      <c r="H39" s="1774"/>
      <c r="I39" s="1774"/>
      <c r="J39" s="1774"/>
      <c r="K39" s="1774"/>
      <c r="L39" s="1774"/>
      <c r="M39" s="1774"/>
      <c r="N39" s="1774"/>
      <c r="O39" s="1774"/>
      <c r="P39" s="1774"/>
      <c r="Q39" s="1774"/>
      <c r="R39" s="1774"/>
      <c r="S39" s="1774"/>
      <c r="T39" s="1774"/>
      <c r="U39" s="1774"/>
      <c r="V39" s="1774"/>
      <c r="W39" s="1774"/>
      <c r="X39" s="1774"/>
      <c r="Y39" s="1774"/>
      <c r="Z39" s="1774"/>
    </row>
    <row r="40" spans="1:29" s="84" customFormat="1" ht="24" customHeight="1" x14ac:dyDescent="0.2">
      <c r="A40" s="1777" t="s">
        <v>3715</v>
      </c>
      <c r="B40" s="1777"/>
      <c r="C40" s="1777"/>
      <c r="D40" s="1777"/>
      <c r="E40" s="1777"/>
      <c r="F40" s="1777"/>
      <c r="G40" s="1777"/>
      <c r="H40" s="1777"/>
      <c r="I40" s="1777"/>
      <c r="J40" s="1777"/>
      <c r="K40" s="1777"/>
      <c r="L40" s="1777"/>
      <c r="M40" s="1777"/>
      <c r="N40" s="1777"/>
      <c r="O40" s="1777"/>
      <c r="P40" s="1777"/>
      <c r="Q40" s="1777"/>
      <c r="R40" s="1777"/>
      <c r="S40" s="1777"/>
      <c r="T40" s="1777"/>
      <c r="U40" s="1777"/>
      <c r="V40" s="1777"/>
      <c r="W40" s="1777"/>
      <c r="X40" s="1777"/>
      <c r="Y40" s="1777"/>
      <c r="Z40" s="1777"/>
      <c r="AA40" s="800"/>
    </row>
    <row r="41" spans="1:29" s="84" customFormat="1" ht="15.75" customHeight="1" x14ac:dyDescent="0.2">
      <c r="A41" s="1776" t="s">
        <v>3756</v>
      </c>
      <c r="B41" s="1776"/>
      <c r="C41" s="1776"/>
      <c r="D41" s="1776"/>
      <c r="E41" s="1776"/>
      <c r="F41" s="1776"/>
      <c r="G41" s="1776"/>
      <c r="H41" s="1776"/>
      <c r="I41" s="1776"/>
      <c r="J41" s="1776"/>
      <c r="K41" s="1776"/>
      <c r="L41" s="1776"/>
      <c r="M41" s="1776"/>
      <c r="N41" s="1776"/>
      <c r="O41" s="1776"/>
      <c r="P41" s="1776"/>
      <c r="Q41" s="1776"/>
      <c r="R41" s="1776"/>
      <c r="S41" s="1776"/>
      <c r="T41" s="1776"/>
      <c r="U41" s="1776"/>
      <c r="V41" s="1776"/>
      <c r="W41" s="1776"/>
      <c r="X41" s="1776"/>
      <c r="Y41" s="1776"/>
      <c r="Z41" s="1776"/>
    </row>
    <row r="42" spans="1:29" s="84" customFormat="1" ht="39.75" customHeight="1" x14ac:dyDescent="0.2">
      <c r="A42" s="1777" t="s">
        <v>3754</v>
      </c>
      <c r="B42" s="1777"/>
      <c r="C42" s="1777"/>
      <c r="D42" s="1777"/>
      <c r="E42" s="1777"/>
      <c r="F42" s="1777"/>
      <c r="G42" s="1777"/>
      <c r="H42" s="1777"/>
      <c r="I42" s="1777"/>
      <c r="J42" s="1777"/>
      <c r="K42" s="1777"/>
      <c r="L42" s="1777"/>
      <c r="M42" s="1777"/>
      <c r="N42" s="1777"/>
      <c r="O42" s="1777"/>
      <c r="P42" s="1777"/>
      <c r="Q42" s="1777"/>
      <c r="R42" s="1777"/>
      <c r="S42" s="1777"/>
      <c r="T42" s="1777"/>
      <c r="U42" s="1777"/>
      <c r="V42" s="1777"/>
      <c r="W42" s="1777"/>
      <c r="X42" s="1777"/>
      <c r="Y42" s="1777"/>
      <c r="Z42" s="1777"/>
      <c r="AA42" s="800"/>
    </row>
    <row r="43" spans="1:29" s="84" customFormat="1" ht="15.75" customHeight="1"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9" s="84" customFormat="1" ht="14.1" customHeight="1" x14ac:dyDescent="0.2">
      <c r="A44" s="311" t="s">
        <v>743</v>
      </c>
      <c r="Z44" s="15"/>
    </row>
    <row r="45" spans="1:29" s="84" customFormat="1" ht="14.1" customHeight="1" x14ac:dyDescent="0.2">
      <c r="A45" s="312" t="s">
        <v>744</v>
      </c>
      <c r="Z45" s="15"/>
    </row>
    <row r="46" spans="1:29" s="312" customFormat="1" ht="14.1" customHeight="1" x14ac:dyDescent="0.25">
      <c r="A46" s="312" t="s">
        <v>745</v>
      </c>
    </row>
    <row r="47" spans="1:29" s="84" customFormat="1" ht="11.25" x14ac:dyDescent="0.2">
      <c r="A47" s="976" t="s">
        <v>746</v>
      </c>
      <c r="B47" s="1775" t="s">
        <v>3247</v>
      </c>
      <c r="C47" s="1775"/>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row>
    <row r="48" spans="1:29" s="84" customFormat="1" ht="14.1" customHeight="1" x14ac:dyDescent="0.2">
      <c r="A48" s="321" t="s">
        <v>747</v>
      </c>
      <c r="B48" s="312" t="s">
        <v>2504</v>
      </c>
      <c r="Z48" s="15"/>
    </row>
    <row r="49" spans="1:37" s="84" customFormat="1" ht="14.1" customHeight="1" x14ac:dyDescent="0.2">
      <c r="A49" s="321" t="s">
        <v>748</v>
      </c>
      <c r="B49" s="312" t="s">
        <v>2505</v>
      </c>
      <c r="E49" s="322"/>
      <c r="Z49" s="15"/>
    </row>
    <row r="50" spans="1:37" s="84" customFormat="1" ht="14.1" customHeight="1" x14ac:dyDescent="0.2">
      <c r="A50" s="321" t="s">
        <v>749</v>
      </c>
      <c r="B50" s="312" t="s">
        <v>750</v>
      </c>
      <c r="Z50" s="15"/>
    </row>
    <row r="51" spans="1:37" s="84" customFormat="1" ht="14.1" customHeight="1" x14ac:dyDescent="0.2">
      <c r="A51" s="323" t="s">
        <v>751</v>
      </c>
      <c r="B51" s="312" t="s">
        <v>752</v>
      </c>
      <c r="Z51" s="15"/>
    </row>
    <row r="52" spans="1:37" s="84" customFormat="1" ht="14.1" customHeight="1" x14ac:dyDescent="0.2">
      <c r="A52" s="321" t="s">
        <v>753</v>
      </c>
      <c r="B52" s="312" t="s">
        <v>860</v>
      </c>
      <c r="Z52" s="15"/>
    </row>
    <row r="53" spans="1:37" s="84" customFormat="1" ht="18.75" customHeight="1" x14ac:dyDescent="0.2">
      <c r="A53" s="312"/>
      <c r="Z53" s="15"/>
    </row>
    <row r="54" spans="1:37" s="84" customFormat="1" ht="14.1" customHeight="1" x14ac:dyDescent="0.2">
      <c r="A54" s="311" t="s">
        <v>754</v>
      </c>
    </row>
    <row r="55" spans="1:37" s="84" customFormat="1" ht="14.1" customHeight="1" x14ac:dyDescent="0.2">
      <c r="A55" s="312" t="s">
        <v>755</v>
      </c>
    </row>
    <row r="56" spans="1:37" s="84" customFormat="1" ht="14.1" customHeight="1" x14ac:dyDescent="0.2">
      <c r="A56" s="312" t="s">
        <v>756</v>
      </c>
    </row>
    <row r="57" spans="1:37" s="84" customFormat="1" ht="14.1" customHeight="1" x14ac:dyDescent="0.2">
      <c r="A57" s="312" t="s">
        <v>861</v>
      </c>
      <c r="AF57" s="312"/>
      <c r="AG57" s="312"/>
      <c r="AH57" s="312"/>
      <c r="AI57" s="312"/>
      <c r="AJ57" s="312"/>
      <c r="AK57" s="312"/>
    </row>
    <row r="58" spans="1:37" s="84" customFormat="1" ht="14.1" customHeight="1" x14ac:dyDescent="0.2">
      <c r="A58" s="312"/>
    </row>
    <row r="59" spans="1:37" s="84" customFormat="1" ht="14.1" customHeight="1" x14ac:dyDescent="0.2">
      <c r="A59" s="324" t="s">
        <v>757</v>
      </c>
    </row>
    <row r="60" spans="1:37" s="84" customFormat="1" ht="22.5" customHeight="1" x14ac:dyDescent="0.25">
      <c r="A60" s="370" t="s">
        <v>862</v>
      </c>
      <c r="B60" s="1830" t="s">
        <v>758</v>
      </c>
      <c r="C60" s="1757"/>
      <c r="D60" s="1757"/>
      <c r="E60" s="1831" t="s">
        <v>759</v>
      </c>
      <c r="F60" s="1832"/>
      <c r="G60" s="1833"/>
      <c r="H60" s="1834" t="s">
        <v>760</v>
      </c>
      <c r="I60" s="1835"/>
      <c r="J60" s="1835"/>
      <c r="K60" s="1835"/>
      <c r="L60" s="1835"/>
      <c r="M60" s="1835"/>
      <c r="N60" s="1835"/>
      <c r="O60" s="1835"/>
      <c r="P60" s="1835"/>
      <c r="Q60" s="1835"/>
      <c r="R60" s="1835"/>
      <c r="S60" s="1835"/>
      <c r="T60" s="1835"/>
      <c r="U60" s="1835"/>
      <c r="V60" s="1835"/>
      <c r="W60" s="1835"/>
      <c r="X60" s="1835"/>
      <c r="Y60" s="1835"/>
      <c r="Z60" s="1836"/>
      <c r="AC60"/>
      <c r="AD60"/>
      <c r="AE60"/>
      <c r="AF60"/>
      <c r="AG60"/>
      <c r="AH60"/>
      <c r="AI60"/>
    </row>
    <row r="61" spans="1:37" s="84" customFormat="1" ht="14.1" customHeight="1" x14ac:dyDescent="0.25">
      <c r="A61" s="176" t="s">
        <v>761</v>
      </c>
      <c r="B61" s="1756" t="s">
        <v>762</v>
      </c>
      <c r="C61" s="1757"/>
      <c r="D61" s="1757"/>
      <c r="E61" s="1770"/>
      <c r="F61" s="1771"/>
      <c r="G61" s="1772"/>
      <c r="H61" s="801"/>
      <c r="I61" s="325" t="s">
        <v>763</v>
      </c>
      <c r="J61" s="326"/>
      <c r="K61" s="326"/>
      <c r="L61" s="326"/>
      <c r="M61" s="326"/>
      <c r="N61" s="326"/>
      <c r="O61" s="326"/>
      <c r="P61" s="326"/>
      <c r="Q61" s="326"/>
      <c r="R61" s="326"/>
      <c r="S61" s="326"/>
      <c r="T61" s="326"/>
      <c r="U61" s="326"/>
      <c r="V61" s="326"/>
      <c r="W61" s="326"/>
      <c r="X61" s="326"/>
      <c r="Y61" s="326"/>
      <c r="Z61" s="802"/>
      <c r="AC61"/>
      <c r="AD61"/>
      <c r="AE61"/>
      <c r="AF61"/>
      <c r="AG61"/>
      <c r="AH61"/>
      <c r="AI61"/>
    </row>
    <row r="62" spans="1:37" s="84" customFormat="1" ht="14.1" customHeight="1" x14ac:dyDescent="0.25">
      <c r="A62" s="176" t="s">
        <v>761</v>
      </c>
      <c r="B62" s="1756" t="s">
        <v>764</v>
      </c>
      <c r="C62" s="1757"/>
      <c r="D62" s="1764"/>
      <c r="E62" s="1765"/>
      <c r="F62" s="1766"/>
      <c r="G62" s="1767"/>
      <c r="H62" s="801"/>
      <c r="I62" s="372" t="s">
        <v>863</v>
      </c>
      <c r="J62" s="373"/>
      <c r="K62" s="373"/>
      <c r="L62" s="373"/>
      <c r="M62" s="373"/>
      <c r="N62" s="373"/>
      <c r="O62" s="373"/>
      <c r="P62" s="373"/>
      <c r="Q62" s="373"/>
      <c r="R62" s="373"/>
      <c r="S62" s="373"/>
      <c r="T62" s="373"/>
      <c r="U62" s="373"/>
      <c r="V62" s="373"/>
      <c r="W62" s="373"/>
      <c r="X62" s="373"/>
      <c r="Y62" s="373"/>
      <c r="Z62" s="803"/>
      <c r="AC62"/>
      <c r="AD62"/>
      <c r="AE62"/>
      <c r="AF62"/>
      <c r="AG62"/>
      <c r="AH62"/>
      <c r="AI62"/>
    </row>
    <row r="63" spans="1:37" s="84" customFormat="1" ht="14.1" customHeight="1" x14ac:dyDescent="0.25">
      <c r="A63" s="176" t="s">
        <v>22</v>
      </c>
      <c r="B63" s="1756" t="s">
        <v>765</v>
      </c>
      <c r="C63" s="1757"/>
      <c r="D63" s="1757"/>
      <c r="E63" s="1768" t="s">
        <v>2493</v>
      </c>
      <c r="F63" s="1769"/>
      <c r="G63" s="1769"/>
      <c r="H63" s="801"/>
      <c r="I63" s="372" t="s">
        <v>864</v>
      </c>
      <c r="J63" s="372"/>
      <c r="K63" s="372"/>
      <c r="L63" s="372"/>
      <c r="M63" s="372"/>
      <c r="N63" s="372"/>
      <c r="O63" s="372"/>
      <c r="P63" s="372"/>
      <c r="Q63" s="372"/>
      <c r="R63" s="372"/>
      <c r="S63" s="372"/>
      <c r="T63" s="372"/>
      <c r="U63" s="372"/>
      <c r="V63" s="372"/>
      <c r="W63" s="372"/>
      <c r="X63" s="372"/>
      <c r="Y63" s="372"/>
      <c r="Z63" s="804"/>
      <c r="AC63"/>
      <c r="AD63"/>
      <c r="AE63"/>
      <c r="AF63"/>
      <c r="AG63"/>
      <c r="AH63"/>
      <c r="AI63"/>
    </row>
    <row r="64" spans="1:37" s="84" customFormat="1" ht="14.1" customHeight="1" x14ac:dyDescent="0.25">
      <c r="A64" s="176" t="s">
        <v>50</v>
      </c>
      <c r="B64" s="1756" t="s">
        <v>766</v>
      </c>
      <c r="C64" s="1757"/>
      <c r="D64" s="1757"/>
      <c r="E64" s="1760" t="s">
        <v>729</v>
      </c>
      <c r="F64" s="1761"/>
      <c r="G64" s="1761"/>
      <c r="H64" s="801"/>
      <c r="I64" s="372" t="s">
        <v>3440</v>
      </c>
      <c r="J64" s="372"/>
      <c r="K64" s="372"/>
      <c r="L64" s="372"/>
      <c r="M64" s="372"/>
      <c r="N64" s="372"/>
      <c r="O64" s="372"/>
      <c r="P64" s="372"/>
      <c r="Q64" s="372"/>
      <c r="R64" s="372"/>
      <c r="S64" s="372"/>
      <c r="T64" s="372"/>
      <c r="U64" s="372"/>
      <c r="V64" s="372"/>
      <c r="W64" s="372"/>
      <c r="X64" s="372"/>
      <c r="Y64" s="372"/>
      <c r="Z64" s="804"/>
      <c r="AC64"/>
      <c r="AD64"/>
      <c r="AE64"/>
      <c r="AF64"/>
      <c r="AG64"/>
      <c r="AH64"/>
      <c r="AI64"/>
    </row>
    <row r="65" spans="1:35" s="84" customFormat="1" ht="14.1" customHeight="1" x14ac:dyDescent="0.25">
      <c r="A65" s="176" t="s">
        <v>54</v>
      </c>
      <c r="B65" s="1756" t="s">
        <v>767</v>
      </c>
      <c r="C65" s="1757"/>
      <c r="D65" s="1757"/>
      <c r="E65" s="1760" t="s">
        <v>729</v>
      </c>
      <c r="F65" s="1761"/>
      <c r="G65" s="1761"/>
      <c r="H65" s="801"/>
      <c r="I65" s="372" t="s">
        <v>768</v>
      </c>
      <c r="J65" s="372"/>
      <c r="K65" s="372"/>
      <c r="L65" s="372"/>
      <c r="M65" s="372"/>
      <c r="N65" s="372"/>
      <c r="O65" s="372"/>
      <c r="P65" s="372"/>
      <c r="Q65" s="372"/>
      <c r="R65" s="372"/>
      <c r="S65" s="372"/>
      <c r="T65" s="372"/>
      <c r="U65" s="372"/>
      <c r="V65" s="372"/>
      <c r="W65" s="372"/>
      <c r="X65" s="372"/>
      <c r="Y65" s="372"/>
      <c r="Z65" s="804"/>
      <c r="AC65"/>
      <c r="AD65"/>
      <c r="AE65"/>
      <c r="AF65"/>
      <c r="AG65"/>
      <c r="AH65"/>
      <c r="AI65"/>
    </row>
    <row r="66" spans="1:35" s="84" customFormat="1" ht="14.1" customHeight="1" x14ac:dyDescent="0.25">
      <c r="A66" s="176" t="s">
        <v>769</v>
      </c>
      <c r="B66" s="1756" t="s">
        <v>865</v>
      </c>
      <c r="C66" s="1757"/>
      <c r="D66" s="1757"/>
      <c r="E66" s="1760" t="s">
        <v>729</v>
      </c>
      <c r="F66" s="1761"/>
      <c r="G66" s="1761"/>
      <c r="H66" s="801"/>
      <c r="I66" s="372" t="s">
        <v>770</v>
      </c>
      <c r="J66" s="372"/>
      <c r="K66" s="372"/>
      <c r="L66" s="372"/>
      <c r="M66" s="372"/>
      <c r="N66" s="372"/>
      <c r="O66" s="372"/>
      <c r="P66" s="372"/>
      <c r="Q66" s="372"/>
      <c r="R66" s="372"/>
      <c r="S66" s="372"/>
      <c r="T66" s="372"/>
      <c r="U66" s="372"/>
      <c r="V66" s="372"/>
      <c r="W66" s="372"/>
      <c r="X66" s="372"/>
      <c r="Y66" s="372"/>
      <c r="Z66" s="804"/>
      <c r="AC66"/>
      <c r="AD66"/>
      <c r="AE66"/>
      <c r="AF66"/>
      <c r="AG66"/>
      <c r="AH66"/>
      <c r="AI66"/>
    </row>
    <row r="67" spans="1:35" s="84" customFormat="1" ht="14.1" customHeight="1" x14ac:dyDescent="0.25">
      <c r="A67" s="176" t="s">
        <v>2506</v>
      </c>
      <c r="B67" s="1756" t="s">
        <v>2507</v>
      </c>
      <c r="C67" s="1757"/>
      <c r="D67" s="1757"/>
      <c r="E67" s="1762" t="s">
        <v>728</v>
      </c>
      <c r="F67" s="1763"/>
      <c r="G67" s="1763"/>
      <c r="H67" s="801"/>
      <c r="I67" s="372" t="s">
        <v>2508</v>
      </c>
      <c r="J67" s="372"/>
      <c r="K67" s="372"/>
      <c r="L67" s="372"/>
      <c r="M67" s="372"/>
      <c r="N67" s="372"/>
      <c r="O67" s="372"/>
      <c r="P67" s="372"/>
      <c r="Q67" s="372"/>
      <c r="R67" s="372"/>
      <c r="S67" s="372"/>
      <c r="T67" s="372"/>
      <c r="U67" s="372"/>
      <c r="V67" s="372"/>
      <c r="W67" s="372"/>
      <c r="X67" s="372"/>
      <c r="Y67" s="372"/>
      <c r="Z67" s="804"/>
      <c r="AC67"/>
      <c r="AD67"/>
      <c r="AE67"/>
      <c r="AF67"/>
      <c r="AG67"/>
      <c r="AH67"/>
      <c r="AI67"/>
    </row>
    <row r="68" spans="1:35" s="84" customFormat="1" ht="14.1" customHeight="1" x14ac:dyDescent="0.25">
      <c r="A68" s="176" t="s">
        <v>46</v>
      </c>
      <c r="B68" s="1756" t="s">
        <v>772</v>
      </c>
      <c r="C68" s="1757"/>
      <c r="D68" s="1757"/>
      <c r="E68" s="1743" t="s">
        <v>727</v>
      </c>
      <c r="F68" s="1744"/>
      <c r="G68" s="1744"/>
      <c r="H68" s="801"/>
      <c r="I68" s="372" t="s">
        <v>3248</v>
      </c>
      <c r="J68" s="372"/>
      <c r="K68" s="372"/>
      <c r="L68" s="372"/>
      <c r="M68" s="372"/>
      <c r="N68" s="372"/>
      <c r="O68" s="372"/>
      <c r="P68" s="372"/>
      <c r="Q68" s="372"/>
      <c r="R68" s="372"/>
      <c r="S68" s="372"/>
      <c r="T68" s="372"/>
      <c r="U68" s="372"/>
      <c r="V68" s="372"/>
      <c r="W68" s="372"/>
      <c r="X68" s="372"/>
      <c r="Y68" s="372"/>
      <c r="Z68" s="804"/>
      <c r="AC68"/>
      <c r="AD68"/>
      <c r="AE68"/>
      <c r="AF68"/>
      <c r="AG68"/>
      <c r="AH68"/>
      <c r="AI68"/>
    </row>
    <row r="69" spans="1:35" s="84" customFormat="1" ht="14.1" customHeight="1" x14ac:dyDescent="0.25">
      <c r="A69" s="176" t="s">
        <v>730</v>
      </c>
      <c r="B69" s="1756" t="s">
        <v>866</v>
      </c>
      <c r="C69" s="1757"/>
      <c r="D69" s="1757"/>
      <c r="E69" s="1743" t="s">
        <v>727</v>
      </c>
      <c r="F69" s="1744"/>
      <c r="G69" s="1744"/>
      <c r="H69" s="801"/>
      <c r="I69" s="372" t="s">
        <v>773</v>
      </c>
      <c r="J69" s="372"/>
      <c r="K69" s="372"/>
      <c r="L69" s="372"/>
      <c r="M69" s="372"/>
      <c r="N69" s="372"/>
      <c r="O69" s="372"/>
      <c r="P69" s="372"/>
      <c r="Q69" s="372"/>
      <c r="R69" s="372"/>
      <c r="S69" s="372"/>
      <c r="T69" s="372"/>
      <c r="U69" s="372"/>
      <c r="V69" s="372"/>
      <c r="W69" s="372"/>
      <c r="X69" s="372"/>
      <c r="Y69" s="372"/>
      <c r="Z69" s="804"/>
      <c r="AC69"/>
      <c r="AD69"/>
      <c r="AE69"/>
      <c r="AF69"/>
      <c r="AG69"/>
      <c r="AH69"/>
      <c r="AI69"/>
    </row>
    <row r="70" spans="1:35" s="84" customFormat="1" ht="14.1" customHeight="1" x14ac:dyDescent="0.25">
      <c r="A70" s="49" t="s">
        <v>2979</v>
      </c>
      <c r="B70" s="1758" t="s">
        <v>2980</v>
      </c>
      <c r="C70" s="1759"/>
      <c r="D70" s="1759"/>
      <c r="E70" s="1743" t="s">
        <v>727</v>
      </c>
      <c r="F70" s="1744"/>
      <c r="G70" s="1744"/>
      <c r="H70" s="801"/>
      <c r="I70" s="372" t="s">
        <v>2509</v>
      </c>
      <c r="J70" s="372"/>
      <c r="K70" s="372"/>
      <c r="L70" s="372"/>
      <c r="M70" s="372"/>
      <c r="N70" s="372"/>
      <c r="O70" s="372"/>
      <c r="P70" s="372"/>
      <c r="Q70" s="372"/>
      <c r="R70" s="372"/>
      <c r="S70" s="372"/>
      <c r="T70" s="372"/>
      <c r="U70" s="372"/>
      <c r="V70" s="372"/>
      <c r="W70" s="372"/>
      <c r="X70" s="372"/>
      <c r="Y70" s="372"/>
      <c r="Z70" s="804"/>
      <c r="AC70"/>
      <c r="AD70"/>
      <c r="AE70"/>
      <c r="AF70"/>
      <c r="AG70"/>
      <c r="AH70"/>
      <c r="AI70"/>
    </row>
    <row r="71" spans="1:35" s="84" customFormat="1" ht="14.1" hidden="1" customHeight="1" x14ac:dyDescent="0.25">
      <c r="A71" s="49" t="s">
        <v>0</v>
      </c>
      <c r="B71" s="1756" t="s">
        <v>774</v>
      </c>
      <c r="C71" s="1757"/>
      <c r="D71" s="1757"/>
      <c r="E71" s="1743" t="s">
        <v>727</v>
      </c>
      <c r="F71" s="1744"/>
      <c r="G71" s="1744"/>
      <c r="H71" s="801"/>
      <c r="I71" s="372" t="s">
        <v>3250</v>
      </c>
      <c r="J71" s="372"/>
      <c r="K71" s="372"/>
      <c r="L71" s="372"/>
      <c r="M71" s="372"/>
      <c r="N71" s="372"/>
      <c r="O71" s="372"/>
      <c r="P71" s="372"/>
      <c r="Q71" s="372"/>
      <c r="R71" s="372"/>
      <c r="S71" s="372"/>
      <c r="T71" s="372"/>
      <c r="U71" s="372"/>
      <c r="V71" s="372"/>
      <c r="W71" s="372"/>
      <c r="X71" s="372"/>
      <c r="Y71" s="372"/>
      <c r="Z71" s="804"/>
      <c r="AC71"/>
      <c r="AD71"/>
      <c r="AE71"/>
      <c r="AF71"/>
      <c r="AG71"/>
      <c r="AH71"/>
      <c r="AI71"/>
    </row>
    <row r="72" spans="1:35" s="84" customFormat="1" ht="14.1" customHeight="1" x14ac:dyDescent="0.25">
      <c r="A72" s="49" t="s">
        <v>870</v>
      </c>
      <c r="B72" s="1740" t="s">
        <v>868</v>
      </c>
      <c r="C72" s="1741"/>
      <c r="D72" s="1742"/>
      <c r="E72" s="1743" t="s">
        <v>727</v>
      </c>
      <c r="F72" s="1744"/>
      <c r="G72" s="1744"/>
      <c r="H72" s="801"/>
      <c r="I72" s="377" t="s">
        <v>869</v>
      </c>
      <c r="J72" s="372"/>
      <c r="K72" s="372"/>
      <c r="L72" s="372"/>
      <c r="M72" s="372"/>
      <c r="N72" s="372"/>
      <c r="O72" s="805" t="s">
        <v>2510</v>
      </c>
      <c r="P72" s="372"/>
      <c r="Q72" s="377">
        <f>B23</f>
        <v>2015</v>
      </c>
      <c r="R72" s="372"/>
      <c r="S72" s="377"/>
      <c r="T72" s="372"/>
      <c r="U72" s="372"/>
      <c r="V72" s="372"/>
      <c r="W72" s="372"/>
      <c r="X72" s="372"/>
      <c r="Y72" s="372"/>
      <c r="Z72" s="804"/>
      <c r="AC72"/>
      <c r="AD72"/>
      <c r="AE72"/>
      <c r="AF72"/>
      <c r="AG72"/>
      <c r="AH72"/>
      <c r="AI72"/>
    </row>
    <row r="73" spans="1:35" s="84" customFormat="1" ht="14.1" customHeight="1" x14ac:dyDescent="0.25">
      <c r="A73" s="49" t="s">
        <v>872</v>
      </c>
      <c r="B73" s="1740" t="s">
        <v>871</v>
      </c>
      <c r="C73" s="1741"/>
      <c r="D73" s="1742"/>
      <c r="E73" s="1743" t="s">
        <v>727</v>
      </c>
      <c r="F73" s="1744"/>
      <c r="G73" s="1744"/>
      <c r="H73" s="801"/>
      <c r="I73" s="377" t="s">
        <v>869</v>
      </c>
      <c r="J73" s="372"/>
      <c r="K73" s="372"/>
      <c r="L73" s="372"/>
      <c r="M73" s="372"/>
      <c r="N73" s="372"/>
      <c r="O73" s="805" t="s">
        <v>2510</v>
      </c>
      <c r="P73" s="372"/>
      <c r="Q73" s="377">
        <f>B24</f>
        <v>2016</v>
      </c>
      <c r="R73" s="372"/>
      <c r="S73" s="377"/>
      <c r="T73" s="372"/>
      <c r="U73" s="372"/>
      <c r="V73" s="372"/>
      <c r="W73" s="372"/>
      <c r="X73" s="372"/>
      <c r="Y73" s="372"/>
      <c r="Z73" s="804"/>
      <c r="AC73"/>
      <c r="AD73"/>
      <c r="AE73"/>
      <c r="AF73"/>
      <c r="AG73"/>
      <c r="AH73"/>
      <c r="AI73"/>
    </row>
    <row r="74" spans="1:35" s="84" customFormat="1" ht="14.1" customHeight="1" x14ac:dyDescent="0.25">
      <c r="A74" s="49" t="s">
        <v>776</v>
      </c>
      <c r="B74" s="1740" t="s">
        <v>775</v>
      </c>
      <c r="C74" s="1741"/>
      <c r="D74" s="1742"/>
      <c r="E74" s="1743" t="s">
        <v>727</v>
      </c>
      <c r="F74" s="1744"/>
      <c r="G74" s="1744"/>
      <c r="H74" s="801"/>
      <c r="I74" s="377" t="s">
        <v>869</v>
      </c>
      <c r="J74" s="372"/>
      <c r="K74" s="372"/>
      <c r="L74" s="372"/>
      <c r="M74" s="372"/>
      <c r="N74" s="372"/>
      <c r="O74" s="805" t="s">
        <v>2510</v>
      </c>
      <c r="P74" s="372"/>
      <c r="Q74" s="377">
        <f>B25</f>
        <v>2017</v>
      </c>
      <c r="R74" s="372"/>
      <c r="S74" s="377"/>
      <c r="T74" s="372"/>
      <c r="U74" s="372"/>
      <c r="V74" s="372"/>
      <c r="W74" s="372"/>
      <c r="X74" s="372"/>
      <c r="Y74" s="372"/>
      <c r="Z74" s="804"/>
      <c r="AC74"/>
      <c r="AD74"/>
      <c r="AE74"/>
      <c r="AF74"/>
      <c r="AG74"/>
      <c r="AH74"/>
      <c r="AI74"/>
    </row>
    <row r="75" spans="1:35" s="84" customFormat="1" ht="14.1" customHeight="1" x14ac:dyDescent="0.25">
      <c r="A75" s="49" t="s">
        <v>778</v>
      </c>
      <c r="B75" s="1750" t="s">
        <v>873</v>
      </c>
      <c r="C75" s="1751"/>
      <c r="D75" s="1752"/>
      <c r="E75" s="1753" t="s">
        <v>727</v>
      </c>
      <c r="F75" s="1754"/>
      <c r="G75" s="1755"/>
      <c r="H75" s="801"/>
      <c r="I75" s="377" t="s">
        <v>869</v>
      </c>
      <c r="J75" s="372"/>
      <c r="K75" s="372"/>
      <c r="L75" s="372"/>
      <c r="M75" s="372"/>
      <c r="N75" s="372"/>
      <c r="O75" s="805" t="s">
        <v>2510</v>
      </c>
      <c r="P75" s="372"/>
      <c r="Q75" s="377">
        <f>B26</f>
        <v>2018</v>
      </c>
      <c r="R75" s="372"/>
      <c r="S75" s="377"/>
      <c r="T75" s="372"/>
      <c r="U75" s="372"/>
      <c r="V75" s="372"/>
      <c r="W75" s="372"/>
      <c r="X75" s="372"/>
      <c r="Y75" s="372"/>
      <c r="Z75" s="804"/>
      <c r="AC75"/>
      <c r="AD75"/>
      <c r="AE75"/>
      <c r="AF75"/>
      <c r="AG75"/>
      <c r="AH75"/>
      <c r="AI75"/>
    </row>
    <row r="76" spans="1:35" s="84" customFormat="1" ht="14.1" customHeight="1" x14ac:dyDescent="0.25">
      <c r="A76" s="49" t="s">
        <v>2880</v>
      </c>
      <c r="B76" s="1750" t="s">
        <v>873</v>
      </c>
      <c r="C76" s="1751"/>
      <c r="D76" s="1752"/>
      <c r="E76" s="1753" t="s">
        <v>727</v>
      </c>
      <c r="F76" s="1754"/>
      <c r="G76" s="1755"/>
      <c r="H76" s="801"/>
      <c r="I76" s="377" t="s">
        <v>869</v>
      </c>
      <c r="J76" s="372"/>
      <c r="K76" s="372"/>
      <c r="L76" s="372"/>
      <c r="M76" s="372"/>
      <c r="N76" s="372"/>
      <c r="O76" s="805" t="s">
        <v>2510</v>
      </c>
      <c r="P76" s="372"/>
      <c r="Q76" s="377">
        <f>B27</f>
        <v>2019</v>
      </c>
      <c r="R76" s="372"/>
      <c r="S76" s="377"/>
      <c r="T76" s="372"/>
      <c r="U76" s="372"/>
      <c r="V76" s="372"/>
      <c r="W76" s="372"/>
      <c r="X76" s="372"/>
      <c r="Y76" s="372"/>
      <c r="Z76" s="804"/>
      <c r="AC76"/>
      <c r="AD76"/>
      <c r="AE76"/>
      <c r="AF76"/>
      <c r="AG76"/>
      <c r="AH76"/>
      <c r="AI76"/>
    </row>
    <row r="77" spans="1:35" s="84" customFormat="1" ht="14.1" customHeight="1" x14ac:dyDescent="0.25">
      <c r="A77" s="49" t="s">
        <v>876</v>
      </c>
      <c r="B77" s="1740" t="s">
        <v>873</v>
      </c>
      <c r="C77" s="1741"/>
      <c r="D77" s="1742"/>
      <c r="E77" s="1743" t="s">
        <v>727</v>
      </c>
      <c r="F77" s="1744"/>
      <c r="G77" s="1744"/>
      <c r="H77" s="801"/>
      <c r="I77" s="377" t="s">
        <v>875</v>
      </c>
      <c r="J77" s="372"/>
      <c r="K77" s="372"/>
      <c r="L77" s="372"/>
      <c r="M77" s="372"/>
      <c r="N77" s="372"/>
      <c r="O77" s="805" t="s">
        <v>2510</v>
      </c>
      <c r="P77" s="372"/>
      <c r="Q77" s="377">
        <f>B23</f>
        <v>2015</v>
      </c>
      <c r="R77" s="372"/>
      <c r="S77" s="377"/>
      <c r="T77" s="372"/>
      <c r="U77" s="372"/>
      <c r="V77" s="372"/>
      <c r="W77" s="372"/>
      <c r="X77" s="372"/>
      <c r="Y77" s="372"/>
      <c r="Z77" s="804"/>
      <c r="AC77"/>
      <c r="AD77"/>
      <c r="AE77"/>
      <c r="AF77"/>
      <c r="AG77"/>
      <c r="AH77"/>
      <c r="AI77"/>
    </row>
    <row r="78" spans="1:35" s="84" customFormat="1" ht="14.1" customHeight="1" x14ac:dyDescent="0.2">
      <c r="A78" s="49" t="s">
        <v>877</v>
      </c>
      <c r="B78" s="1740" t="s">
        <v>873</v>
      </c>
      <c r="C78" s="1741"/>
      <c r="D78" s="1742"/>
      <c r="E78" s="1743" t="s">
        <v>727</v>
      </c>
      <c r="F78" s="1744"/>
      <c r="G78" s="1744"/>
      <c r="H78" s="801"/>
      <c r="I78" s="377" t="s">
        <v>875</v>
      </c>
      <c r="J78" s="372"/>
      <c r="K78" s="372"/>
      <c r="L78" s="372"/>
      <c r="M78" s="372"/>
      <c r="N78" s="372"/>
      <c r="O78" s="805" t="s">
        <v>2510</v>
      </c>
      <c r="P78" s="372"/>
      <c r="Q78" s="377">
        <f>B24</f>
        <v>2016</v>
      </c>
      <c r="R78" s="372"/>
      <c r="S78" s="377"/>
      <c r="T78" s="372"/>
      <c r="U78" s="372"/>
      <c r="V78" s="372"/>
      <c r="W78" s="372"/>
      <c r="X78" s="372"/>
      <c r="Y78" s="372"/>
      <c r="Z78" s="804"/>
    </row>
    <row r="79" spans="1:35" s="84" customFormat="1" ht="14.1" customHeight="1" x14ac:dyDescent="0.2">
      <c r="A79" s="49" t="s">
        <v>779</v>
      </c>
      <c r="B79" s="1740" t="s">
        <v>878</v>
      </c>
      <c r="C79" s="1741"/>
      <c r="D79" s="1742"/>
      <c r="E79" s="1743" t="s">
        <v>727</v>
      </c>
      <c r="F79" s="1744"/>
      <c r="G79" s="1744"/>
      <c r="H79" s="801"/>
      <c r="I79" s="377" t="s">
        <v>875</v>
      </c>
      <c r="J79" s="372"/>
      <c r="K79" s="372"/>
      <c r="L79" s="372"/>
      <c r="M79" s="372"/>
      <c r="N79" s="372"/>
      <c r="O79" s="805" t="s">
        <v>2510</v>
      </c>
      <c r="P79" s="372"/>
      <c r="Q79" s="377">
        <f>B25</f>
        <v>2017</v>
      </c>
      <c r="R79" s="372"/>
      <c r="S79" s="377"/>
      <c r="T79" s="372"/>
      <c r="U79" s="372"/>
      <c r="V79" s="372"/>
      <c r="W79" s="372"/>
      <c r="X79" s="372"/>
      <c r="Y79" s="372"/>
      <c r="Z79" s="804"/>
    </row>
    <row r="80" spans="1:35" s="84" customFormat="1" ht="14.1" customHeight="1" x14ac:dyDescent="0.2">
      <c r="A80" s="49" t="s">
        <v>780</v>
      </c>
      <c r="B80" s="1740" t="s">
        <v>777</v>
      </c>
      <c r="C80" s="1745"/>
      <c r="D80" s="1746"/>
      <c r="E80" s="1747" t="s">
        <v>727</v>
      </c>
      <c r="F80" s="1748"/>
      <c r="G80" s="1749"/>
      <c r="H80" s="801"/>
      <c r="I80" s="377" t="s">
        <v>875</v>
      </c>
      <c r="J80" s="372"/>
      <c r="K80" s="372"/>
      <c r="L80" s="372"/>
      <c r="M80" s="372"/>
      <c r="N80" s="372"/>
      <c r="O80" s="805" t="s">
        <v>2510</v>
      </c>
      <c r="P80" s="372"/>
      <c r="Q80" s="377">
        <f>B26</f>
        <v>2018</v>
      </c>
      <c r="R80" s="372"/>
      <c r="S80" s="377"/>
      <c r="T80" s="372"/>
      <c r="U80" s="372"/>
      <c r="V80" s="372"/>
      <c r="W80" s="372"/>
      <c r="X80" s="372"/>
      <c r="Y80" s="372"/>
      <c r="Z80" s="804"/>
    </row>
    <row r="81" spans="1:26" s="84" customFormat="1" ht="14.1" customHeight="1" x14ac:dyDescent="0.2">
      <c r="A81" s="49" t="s">
        <v>2881</v>
      </c>
      <c r="B81" s="1740" t="s">
        <v>777</v>
      </c>
      <c r="C81" s="1745"/>
      <c r="D81" s="1746"/>
      <c r="E81" s="1747" t="s">
        <v>727</v>
      </c>
      <c r="F81" s="1748"/>
      <c r="G81" s="1749"/>
      <c r="H81" s="801"/>
      <c r="I81" s="377" t="s">
        <v>875</v>
      </c>
      <c r="J81" s="372"/>
      <c r="K81" s="372"/>
      <c r="L81" s="372"/>
      <c r="M81" s="372"/>
      <c r="N81" s="372"/>
      <c r="O81" s="805" t="s">
        <v>2510</v>
      </c>
      <c r="P81" s="372"/>
      <c r="Q81" s="377">
        <f>B27</f>
        <v>2019</v>
      </c>
      <c r="R81" s="372"/>
      <c r="S81" s="377"/>
      <c r="T81" s="372"/>
      <c r="U81" s="372"/>
      <c r="V81" s="372"/>
      <c r="W81" s="372"/>
      <c r="X81" s="372"/>
      <c r="Y81" s="372"/>
      <c r="Z81" s="804"/>
    </row>
    <row r="83" spans="1:26" ht="30" customHeight="1" x14ac:dyDescent="0.2">
      <c r="A83" s="1733" t="s">
        <v>2444</v>
      </c>
      <c r="B83" s="1733"/>
      <c r="C83" s="1733"/>
      <c r="D83" s="1733"/>
      <c r="E83" s="1733"/>
      <c r="F83" s="1733"/>
      <c r="G83" s="1733"/>
      <c r="H83" s="1733"/>
      <c r="I83" s="1733"/>
      <c r="J83" s="1733"/>
      <c r="K83" s="1733"/>
      <c r="L83" s="1733"/>
      <c r="M83" s="1733"/>
      <c r="N83" s="1733"/>
      <c r="O83" s="1733"/>
      <c r="P83" s="1733"/>
      <c r="Q83" s="1733"/>
      <c r="R83" s="1733"/>
      <c r="S83" s="1733"/>
      <c r="T83" s="1733"/>
      <c r="U83" s="1733"/>
      <c r="V83" s="1733"/>
      <c r="W83" s="1733"/>
      <c r="X83" s="1733"/>
      <c r="Y83" s="1733"/>
      <c r="Z83" s="1733"/>
    </row>
    <row r="84" spans="1:26" ht="17.25" hidden="1" customHeight="1" x14ac:dyDescent="0.2">
      <c r="A84" s="1735"/>
      <c r="B84" s="1736"/>
      <c r="C84" s="1737"/>
      <c r="D84" s="1738"/>
      <c r="E84" s="1739"/>
      <c r="F84" s="313"/>
      <c r="G84" s="313"/>
      <c r="H84" s="313"/>
      <c r="I84" s="313"/>
      <c r="J84" s="313"/>
      <c r="K84" s="313"/>
      <c r="L84" s="313"/>
      <c r="M84" s="313"/>
      <c r="N84" s="313"/>
      <c r="O84" s="271"/>
      <c r="P84" s="271"/>
    </row>
    <row r="85" spans="1:26" hidden="1" x14ac:dyDescent="0.2">
      <c r="A85" s="1608"/>
      <c r="B85" s="1611"/>
      <c r="C85" s="1530"/>
      <c r="D85" s="1630"/>
      <c r="E85" s="1584"/>
      <c r="F85" s="313" t="str">
        <f>[12]Berechnung2!F30</f>
        <v>Werte</v>
      </c>
      <c r="G85" s="313" t="e">
        <f>[12]Berechnung2!G30</f>
        <v>#REF!</v>
      </c>
      <c r="H85" s="313" t="e">
        <f>[12]Berechnung2!H30</f>
        <v>#REF!</v>
      </c>
      <c r="I85" s="313" t="e">
        <f>[12]Berechnung2!I30</f>
        <v>#REF!</v>
      </c>
      <c r="J85" s="313" t="e">
        <f>[12]Berechnung2!J30</f>
        <v>#REF!</v>
      </c>
      <c r="K85" s="313" t="e">
        <f>[12]Berechnung2!K30</f>
        <v>#REF!</v>
      </c>
      <c r="L85" s="313" t="str">
        <f>[12]Berechnung2!L30</f>
        <v>Texte Matrix Datenquali</v>
      </c>
      <c r="M85" s="313" t="e">
        <f>[12]Berechnung2!M30</f>
        <v>#REF!</v>
      </c>
      <c r="N85" s="313" t="str">
        <f>[12]Berechnung2!N30</f>
        <v>Fehlermeldungen Matrix</v>
      </c>
      <c r="O85" s="271"/>
      <c r="P85" s="271"/>
    </row>
    <row r="86" spans="1:26" hidden="1" x14ac:dyDescent="0.2">
      <c r="A86" s="1608"/>
      <c r="B86" s="1611"/>
      <c r="C86" s="1530"/>
      <c r="D86" s="1630"/>
      <c r="E86" s="1584"/>
      <c r="F86" s="314" t="e">
        <f>[12]Berechnung2!F31</f>
        <v>#REF!</v>
      </c>
      <c r="G86" s="314" t="e">
        <f>[12]Berechnung2!G31</f>
        <v>#REF!</v>
      </c>
      <c r="H86" s="314" t="e">
        <f>[12]Berechnung2!H31</f>
        <v>#REF!</v>
      </c>
      <c r="I86" s="314" t="e">
        <f>[12]Berechnung2!I31</f>
        <v>#REF!</v>
      </c>
      <c r="J86" s="314" t="e">
        <f>[12]Berechnung2!J31</f>
        <v>#REF!</v>
      </c>
      <c r="K86" s="313" t="e">
        <f>[12]Berechnung2!K31</f>
        <v>#REF!</v>
      </c>
      <c r="L86" s="313" t="e">
        <f>[12]Berechnung2!L31</f>
        <v>#REF!</v>
      </c>
      <c r="M86" s="313" t="e">
        <f>[12]Berechnung2!M31</f>
        <v>#REF!</v>
      </c>
      <c r="N86" s="313" t="str">
        <f>[12]Berechnung2!N31</f>
        <v>Ganze Zahl zwischen 0 und 5000 eingeben</v>
      </c>
      <c r="O86" s="271"/>
      <c r="P86" s="271"/>
    </row>
    <row r="87" spans="1:26" hidden="1" x14ac:dyDescent="0.2">
      <c r="A87" s="271" t="str">
        <f>[12]Berechnung2!B32</f>
        <v>relevante Nachsorgejahre nicht/unvollständig bearbeitet</v>
      </c>
      <c r="C87" s="271" t="e">
        <f>[12]Berechnung2!C32</f>
        <v>#REF!</v>
      </c>
      <c r="D87" s="271" t="str">
        <f>[12]Berechnung2!D32</f>
        <v>unvollständig</v>
      </c>
      <c r="E87" s="314" t="e">
        <f>[12]Berechnung2!E32</f>
        <v>#REF!</v>
      </c>
      <c r="F87" s="314" t="e">
        <f>[12]Berechnung2!F32</f>
        <v>#REF!</v>
      </c>
      <c r="G87" s="314" t="e">
        <f>[12]Berechnung2!G32</f>
        <v>#REF!</v>
      </c>
      <c r="H87" s="314" t="e">
        <f>[12]Berechnung2!H32</f>
        <v>#REF!</v>
      </c>
      <c r="I87" s="314" t="e">
        <f>[12]Berechnung2!I32</f>
        <v>#REF!</v>
      </c>
      <c r="J87" s="314" t="e">
        <f>[12]Berechnung2!J32</f>
        <v>#REF!</v>
      </c>
      <c r="K87" s="313" t="e">
        <f>[12]Berechnung2!K32</f>
        <v>#REF!</v>
      </c>
      <c r="L87" s="313" t="str">
        <f>[12]Berechnung2!L32</f>
        <v>relevante Nachsorgejahre nicht/unvollständig bearbeitet</v>
      </c>
      <c r="M87" s="313" t="e">
        <f>[12]Berechnung2!M32</f>
        <v>#REF!</v>
      </c>
      <c r="N87" s="313" t="e">
        <f>[12]Berechnung2!N32</f>
        <v>#REF!</v>
      </c>
      <c r="O87" s="271"/>
      <c r="P87" s="271"/>
    </row>
    <row r="88" spans="1:26" ht="14.25" hidden="1" customHeight="1" x14ac:dyDescent="0.2">
      <c r="A88" s="271" t="str">
        <f>[12]Berechnung2!B33</f>
        <v>Relative Quote tumorfrei</v>
      </c>
      <c r="C88" s="271" t="e">
        <f>[12]Berechnung2!C33</f>
        <v>#REF!</v>
      </c>
      <c r="D88" s="271" t="str">
        <f>[12]Berechnung2!D33</f>
        <v>plausi</v>
      </c>
      <c r="E88" s="314" t="str">
        <f>[12]Berechnung2!E33</f>
        <v>nicht geprüft</v>
      </c>
      <c r="F88" s="314">
        <f>[12]Berechnung2!F33</f>
        <v>-1</v>
      </c>
      <c r="G88" s="314">
        <f>[12]Berechnung2!G33</f>
        <v>-1</v>
      </c>
      <c r="H88" s="314">
        <f>[12]Berechnung2!H33</f>
        <v>-1</v>
      </c>
      <c r="I88" s="314">
        <f>[12]Berechnung2!I33</f>
        <v>-1</v>
      </c>
      <c r="J88" s="314">
        <f>[12]Berechnung2!J33</f>
        <v>-1</v>
      </c>
      <c r="K88" s="313" t="e">
        <f>[12]Berechnung2!K33</f>
        <v>#REF!</v>
      </c>
      <c r="L88" s="313" t="str">
        <f>[12]Berechnung2!L33</f>
        <v>auffällig niedrige Quote tumorfreier Patienten</v>
      </c>
      <c r="M88" s="313" t="e">
        <f>[12]Berechnung2!M33</f>
        <v>#REF!</v>
      </c>
      <c r="N88" s="313" t="e">
        <f>[12]Berechnung2!N33</f>
        <v>#REF!</v>
      </c>
      <c r="O88" s="271"/>
      <c r="P88" s="271"/>
      <c r="Z88" s="268"/>
    </row>
    <row r="89" spans="1:26" ht="14.25" hidden="1" customHeight="1" x14ac:dyDescent="0.2">
      <c r="A89" s="271" t="str">
        <f>[12]Berechnung2!B34</f>
        <v xml:space="preserve">nur Prozentwerte können eingegeben werden </v>
      </c>
      <c r="C89" s="271" t="e">
        <f>[12]Berechnung2!C34</f>
        <v>#REF!</v>
      </c>
      <c r="D89" s="271" t="str">
        <f>[12]Berechnung2!D34</f>
        <v>inkorrekt</v>
      </c>
      <c r="E89" s="314" t="str">
        <f>[12]Berechnung2!E34</f>
        <v>&gt;</v>
      </c>
      <c r="F89" s="314">
        <f>[12]Berechnung2!F34</f>
        <v>0</v>
      </c>
      <c r="G89" s="314">
        <f>[12]Berechnung2!G34</f>
        <v>0</v>
      </c>
      <c r="H89" s="314" t="e">
        <f>[12]Berechnung2!H34</f>
        <v>#REF!</v>
      </c>
      <c r="I89" s="314" t="e">
        <f>[12]Berechnung2!I34</f>
        <v>#REF!</v>
      </c>
      <c r="J89" s="314">
        <f>[12]Berechnung2!J34</f>
        <v>1</v>
      </c>
      <c r="K89" s="313" t="e">
        <f>[12]Berechnung2!K34</f>
        <v>#REF!</v>
      </c>
      <c r="L89" s="313" t="e">
        <f>[12]Berechnung2!L34</f>
        <v>#REF!</v>
      </c>
      <c r="M89" s="313" t="e">
        <f>[12]Berechnung2!M34</f>
        <v>#REF!</v>
      </c>
      <c r="N89" s="313" t="e">
        <f>[12]Berechnung2!N34</f>
        <v>#REF!</v>
      </c>
      <c r="O89" s="271"/>
      <c r="P89" s="271"/>
      <c r="Z89" s="268"/>
    </row>
    <row r="90" spans="1:26" ht="14.25" hidden="1" customHeight="1" x14ac:dyDescent="0.2">
      <c r="A90" s="271" t="str">
        <f>[12]Berechnung2!B35</f>
        <v>zu geringe Anzahl der Primärfälle</v>
      </c>
      <c r="C90" s="271" t="e">
        <f>[12]Berechnung2!C35</f>
        <v>#REF!</v>
      </c>
      <c r="D90" s="271" t="str">
        <f>[12]Berechnung2!D35</f>
        <v>plausi</v>
      </c>
      <c r="E90" s="313" t="str">
        <f>[12]Berechnung2!E35</f>
        <v>&lt;</v>
      </c>
      <c r="F90" s="313" t="e">
        <f>[12]Berechnung2!F35</f>
        <v>#REF!</v>
      </c>
      <c r="G90" s="313">
        <f>[12]Berechnung2!G35</f>
        <v>25</v>
      </c>
      <c r="H90" s="313" t="e">
        <f>[12]Berechnung2!H35</f>
        <v>#REF!</v>
      </c>
      <c r="I90" s="313" t="e">
        <f>[12]Berechnung2!I35</f>
        <v>#REF!</v>
      </c>
      <c r="J90" s="313" t="e">
        <f>[12]Berechnung2!J35</f>
        <v>#REF!</v>
      </c>
      <c r="K90" s="313" t="e">
        <f>[12]Berechnung2!K35</f>
        <v>#REF!</v>
      </c>
      <c r="L90" s="313" t="str">
        <f>[12]Berechnung2!L35</f>
        <v>zu wenig Primärfälle angegeben</v>
      </c>
      <c r="M90" s="313" t="e">
        <f>[12]Berechnung2!M35</f>
        <v>#REF!</v>
      </c>
      <c r="N90" s="313" t="e">
        <f>[12]Berechnung2!N35</f>
        <v>#REF!</v>
      </c>
      <c r="O90" s="271"/>
      <c r="P90" s="271"/>
      <c r="Z90" s="268"/>
    </row>
    <row r="91" spans="1:26" ht="14.25" hidden="1" customHeight="1" x14ac:dyDescent="0.2">
      <c r="A91" s="271" t="str">
        <f>[12]Berechnung2!B36</f>
        <v>zu viele Patientinnen im Follow-Up</v>
      </c>
      <c r="C91" s="271" t="e">
        <f>[12]Berechnung2!C36</f>
        <v>#REF!</v>
      </c>
      <c r="D91" s="271" t="str">
        <f>[12]Berechnung2!D36</f>
        <v>inkorrekt</v>
      </c>
      <c r="E91" s="315" t="e">
        <f>[12]Berechnung2!E36</f>
        <v>#REF!</v>
      </c>
      <c r="F91" s="315" t="e">
        <f>[12]Berechnung2!F36</f>
        <v>#REF!</v>
      </c>
      <c r="G91" s="315" t="e">
        <f>[12]Berechnung2!G36</f>
        <v>#REF!</v>
      </c>
      <c r="H91" s="315" t="e">
        <f>[12]Berechnung2!H36</f>
        <v>#REF!</v>
      </c>
      <c r="I91" s="315" t="e">
        <f>[12]Berechnung2!I36</f>
        <v>#REF!</v>
      </c>
      <c r="J91" s="315" t="e">
        <f>[12]Berechnung2!J36</f>
        <v>#REF!</v>
      </c>
      <c r="K91" s="313" t="e">
        <f>[12]Berechnung2!K36</f>
        <v>#REF!</v>
      </c>
      <c r="L91" s="313" t="str">
        <f>[12]Berechnung2!L36</f>
        <v>zu viele Pat im Follow-Up</v>
      </c>
      <c r="M91" s="313" t="e">
        <f>[12]Berechnung2!M36</f>
        <v>#REF!</v>
      </c>
      <c r="N91" s="313" t="str">
        <f>[12]Berechnung2!N36</f>
        <v>Anzahl Pat. Im Follow-Up zu hoch</v>
      </c>
      <c r="O91" s="271"/>
      <c r="P91" s="271"/>
      <c r="Z91" s="268"/>
    </row>
    <row r="92" spans="1:26" ht="14.25" hidden="1" customHeight="1" x14ac:dyDescent="0.2">
      <c r="A92" s="271" t="str">
        <f>[12]Berechnung2!B37</f>
        <v>geringe Follow-Up Quote</v>
      </c>
      <c r="C92" s="271" t="e">
        <f>[12]Berechnung2!C37</f>
        <v>#REF!</v>
      </c>
      <c r="D92" s="271" t="str">
        <f>[12]Berechnung2!D37</f>
        <v>plausi</v>
      </c>
      <c r="E92" s="315" t="str">
        <f>[12]Berechnung2!E37</f>
        <v>&lt;</v>
      </c>
      <c r="F92" s="315">
        <f>[12]Berechnung2!F37</f>
        <v>0</v>
      </c>
      <c r="G92" s="315">
        <f>[12]Berechnung2!G37</f>
        <v>0</v>
      </c>
      <c r="H92" s="315" t="e">
        <f>[12]Berechnung2!H37</f>
        <v>#REF!</v>
      </c>
      <c r="I92" s="315">
        <f>[12]Berechnung2!I37</f>
        <v>0.69999</v>
      </c>
      <c r="J92" s="315">
        <f>[12]Berechnung2!J37</f>
        <v>0.69999</v>
      </c>
      <c r="K92" s="313" t="e">
        <f>[12]Berechnung2!K37</f>
        <v>#REF!</v>
      </c>
      <c r="L92" s="313" t="str">
        <f>[12]Berechnung2!L37</f>
        <v>geringe Follow-Up Quote der Nachsorgejahre</v>
      </c>
      <c r="M92" s="313" t="e">
        <f>[12]Berechnung2!M37</f>
        <v>#REF!</v>
      </c>
      <c r="N92" s="313" t="e">
        <f>[12]Berechnung2!N37</f>
        <v>#REF!</v>
      </c>
      <c r="O92" s="271"/>
      <c r="P92" s="271"/>
      <c r="Z92" s="268"/>
    </row>
    <row r="93" spans="1:26" ht="14.25" hidden="1" customHeight="1" x14ac:dyDescent="0.2">
      <c r="A93" s="271" t="str">
        <f>[12]Berechnung2!B38</f>
        <v>geringe Follow-Up Quote der letzten 2-4 Jahre</v>
      </c>
      <c r="C93" s="271" t="e">
        <f>[12]Berechnung2!C38</f>
        <v>#REF!</v>
      </c>
      <c r="D93" s="271" t="str">
        <f>[12]Berechnung2!D38</f>
        <v>sollvorgabe</v>
      </c>
      <c r="E93" s="315" t="str">
        <f>[12]Berechnung2!E38</f>
        <v>&lt;</v>
      </c>
      <c r="F93" s="315">
        <f>[12]Berechnung2!F38</f>
        <v>0</v>
      </c>
      <c r="G93" s="315">
        <f>[12]Berechnung2!G38</f>
        <v>0</v>
      </c>
      <c r="H93" s="315" t="e">
        <f>[12]Berechnung2!H38</f>
        <v>#REF!</v>
      </c>
      <c r="I93" s="315">
        <f>[12]Berechnung2!I38</f>
        <v>0.79998999999999998</v>
      </c>
      <c r="J93" s="315">
        <f>[12]Berechnung2!J38</f>
        <v>0.79998999999999998</v>
      </c>
      <c r="K93" s="313" t="e">
        <f>[12]Berechnung2!K38</f>
        <v>#REF!</v>
      </c>
      <c r="L93" s="313" t="str">
        <f>[12]Berechnung2!L38</f>
        <v>durchschnittliche Follow-Up Quote &lt; 80%</v>
      </c>
      <c r="M93" s="313" t="e">
        <f>[12]Berechnung2!M38</f>
        <v>#REF!</v>
      </c>
      <c r="N93" s="313" t="e">
        <f>[12]Berechnung2!N38</f>
        <v>#REF!</v>
      </c>
      <c r="O93" s="271"/>
      <c r="P93" s="271"/>
      <c r="Z93" s="268"/>
    </row>
    <row r="94" spans="1:26" ht="14.25" hidden="1" customHeight="1" x14ac:dyDescent="0.2">
      <c r="A94" s="271" t="str">
        <f>[12]Berechnung2!B39</f>
        <v>zu hohe Follow-Up Quote der letzten 2-4 Jahre</v>
      </c>
      <c r="C94" s="271" t="e">
        <f>[12]Berechnung2!C39</f>
        <v>#REF!</v>
      </c>
      <c r="D94" s="271" t="str">
        <f>[12]Berechnung2!D39</f>
        <v>plausi</v>
      </c>
      <c r="E94" s="315" t="str">
        <f>[12]Berechnung2!E39</f>
        <v>&gt;</v>
      </c>
      <c r="F94" s="315" t="e">
        <f>[12]Berechnung2!F39</f>
        <v>#REF!</v>
      </c>
      <c r="G94" s="315">
        <f>[12]Berechnung2!G39</f>
        <v>0</v>
      </c>
      <c r="H94" s="315">
        <f>[12]Berechnung2!H39</f>
        <v>0.99000999999999995</v>
      </c>
      <c r="I94" s="315">
        <f>[12]Berechnung2!I39</f>
        <v>1</v>
      </c>
      <c r="J94" s="315">
        <f>[12]Berechnung2!J39</f>
        <v>0.99000999999999995</v>
      </c>
      <c r="K94" s="313" t="e">
        <f>[12]Berechnung2!K39</f>
        <v>#REF!</v>
      </c>
      <c r="L94" s="313" t="str">
        <f>[12]Berechnung2!L39</f>
        <v>durchschnittliche Follow-Up Quote &gt; 99%</v>
      </c>
      <c r="M94" s="313" t="e">
        <f>[12]Berechnung2!M39</f>
        <v>#REF!</v>
      </c>
      <c r="N94" s="313" t="e">
        <f>[12]Berechnung2!N39</f>
        <v>#REF!</v>
      </c>
      <c r="O94" s="271"/>
      <c r="P94" s="271"/>
      <c r="Z94" s="268"/>
    </row>
    <row r="95" spans="1:26" ht="14.25" hidden="1" customHeight="1" x14ac:dyDescent="0.2">
      <c r="A95" s="271" t="str">
        <f>[12]Berechnung2!B40</f>
        <v xml:space="preserve">Fehler bei Ereignisse </v>
      </c>
      <c r="C95" s="271" t="e">
        <f>[12]Berechnung2!C40</f>
        <v>#REF!</v>
      </c>
      <c r="D95" s="271" t="str">
        <f>[12]Berechnung2!D40</f>
        <v>inkorrekt</v>
      </c>
      <c r="E95" s="315" t="e">
        <f>[12]Berechnung2!E40</f>
        <v>#REF!</v>
      </c>
      <c r="F95" s="315" t="e">
        <f>[12]Berechnung2!F40</f>
        <v>#REF!</v>
      </c>
      <c r="G95" s="315" t="e">
        <f>[12]Berechnung2!G40</f>
        <v>#REF!</v>
      </c>
      <c r="H95" s="315" t="e">
        <f>[12]Berechnung2!H40</f>
        <v>#REF!</v>
      </c>
      <c r="I95" s="315" t="e">
        <f>[12]Berechnung2!I40</f>
        <v>#REF!</v>
      </c>
      <c r="J95" s="315" t="e">
        <f>[12]Berechnung2!J40</f>
        <v>#REF!</v>
      </c>
      <c r="K95" s="313" t="e">
        <f>[12]Berechnung2!K40</f>
        <v>#REF!</v>
      </c>
      <c r="L95" s="313" t="str">
        <f>[12]Berechnung2!L40</f>
        <v>Werte in Spalte R,S,T dürfen den Wert Spalte Q nicht übersteigen</v>
      </c>
      <c r="M95" s="313" t="e">
        <f>[12]Berechnung2!M40</f>
        <v>#REF!</v>
      </c>
      <c r="N95" s="313" t="str">
        <f>[12]Berechnung2!N40</f>
        <v>Eingabe kann nicht größer sein als Ereignisse Spalte Q</v>
      </c>
      <c r="O95" s="271"/>
      <c r="P95" s="271"/>
      <c r="Z95" s="268"/>
    </row>
    <row r="96" spans="1:26" ht="14.25" hidden="1" customHeight="1" x14ac:dyDescent="0.2">
      <c r="A96" s="271" t="e">
        <f>[12]Berechnung2!B41</f>
        <v>#REF!</v>
      </c>
      <c r="C96" s="271" t="e">
        <f>[12]Berechnung2!C41</f>
        <v>#REF!</v>
      </c>
      <c r="D96" s="271" t="e">
        <f>[12]Berechnung2!D41</f>
        <v>#REF!</v>
      </c>
      <c r="E96" s="315" t="e">
        <f>[12]Berechnung2!E41</f>
        <v>#REF!</v>
      </c>
      <c r="F96" s="315" t="e">
        <f>[12]Berechnung2!F41</f>
        <v>#REF!</v>
      </c>
      <c r="G96" s="315" t="e">
        <f>[12]Berechnung2!G41</f>
        <v>#REF!</v>
      </c>
      <c r="H96" s="315" t="e">
        <f>[12]Berechnung2!H41</f>
        <v>#REF!</v>
      </c>
      <c r="I96" s="315" t="e">
        <f>[12]Berechnung2!I41</f>
        <v>#REF!</v>
      </c>
      <c r="J96" s="315" t="e">
        <f>[12]Berechnung2!J41</f>
        <v>#REF!</v>
      </c>
      <c r="K96" s="313" t="e">
        <f>[12]Berechnung2!K41</f>
        <v>#REF!</v>
      </c>
      <c r="L96" s="313" t="e">
        <f>[12]Berechnung2!L41</f>
        <v>#REF!</v>
      </c>
      <c r="M96" s="313" t="e">
        <f>[12]Berechnung2!M41</f>
        <v>#REF!</v>
      </c>
      <c r="N96" s="313" t="e">
        <f>[12]Berechnung2!N41</f>
        <v>#REF!</v>
      </c>
      <c r="O96" s="271"/>
      <c r="P96" s="271"/>
      <c r="Z96" s="268"/>
    </row>
    <row r="97" spans="1:26" ht="14.25" hidden="1" customHeight="1" x14ac:dyDescent="0.2">
      <c r="A97" s="271" t="str">
        <f>[12]Berechnung2!B42</f>
        <v>wenn sich Minuswerte berechnen</v>
      </c>
      <c r="C97" s="271" t="e">
        <f>[12]Berechnung2!C42</f>
        <v>#REF!</v>
      </c>
      <c r="D97" s="271" t="str">
        <f>[12]Berechnung2!D42</f>
        <v>inkorrekt</v>
      </c>
      <c r="E97" s="315" t="str">
        <f>[12]Berechnung2!E42</f>
        <v>&lt;</v>
      </c>
      <c r="F97" s="315" t="e">
        <f>[12]Berechnung2!F42</f>
        <v>#REF!</v>
      </c>
      <c r="G97" s="315">
        <f>[12]Berechnung2!G42</f>
        <v>0</v>
      </c>
      <c r="H97" s="315" t="e">
        <f>[12]Berechnung2!H42</f>
        <v>#REF!</v>
      </c>
      <c r="I97" s="315" t="e">
        <f>[12]Berechnung2!I42</f>
        <v>#REF!</v>
      </c>
      <c r="J97" s="315" t="e">
        <f>[12]Berechnung2!J42</f>
        <v>#REF!</v>
      </c>
      <c r="K97" s="313" t="e">
        <f>[12]Berechnung2!K42</f>
        <v>#REF!</v>
      </c>
      <c r="L97" s="313" t="str">
        <f>[12]Berechnung2!L42</f>
        <v>Zahlen in Spalte O dürfen keine negativen Werte annehmen</v>
      </c>
      <c r="M97" s="313" t="e">
        <f>[12]Berechnung2!M42</f>
        <v>#REF!</v>
      </c>
      <c r="N97" s="313"/>
      <c r="O97" s="271"/>
      <c r="P97" s="271"/>
      <c r="Z97" s="268"/>
    </row>
    <row r="98" spans="1:26" ht="14.25" hidden="1" customHeight="1" x14ac:dyDescent="0.2">
      <c r="A98" s="271" t="e">
        <f>[12]Berechnung2!B43</f>
        <v>#REF!</v>
      </c>
      <c r="C98" s="271" t="e">
        <f>[12]Berechnung2!C43</f>
        <v>#REF!</v>
      </c>
      <c r="D98" s="271" t="e">
        <f>[12]Berechnung2!D43</f>
        <v>#REF!</v>
      </c>
      <c r="E98" s="315" t="e">
        <f>[12]Berechnung2!E43</f>
        <v>#REF!</v>
      </c>
      <c r="F98" s="315" t="e">
        <f>[12]Berechnung2!F43</f>
        <v>#REF!</v>
      </c>
      <c r="G98" s="315" t="e">
        <f>[12]Berechnung2!G43</f>
        <v>#REF!</v>
      </c>
      <c r="H98" s="315" t="e">
        <f>[12]Berechnung2!H43</f>
        <v>#REF!</v>
      </c>
      <c r="I98" s="315" t="e">
        <f>[12]Berechnung2!I43</f>
        <v>#REF!</v>
      </c>
      <c r="J98" s="315" t="e">
        <f>[12]Berechnung2!J43</f>
        <v>#REF!</v>
      </c>
      <c r="K98" s="313" t="e">
        <f>[12]Berechnung2!K43</f>
        <v>#REF!</v>
      </c>
      <c r="L98" s="313" t="e">
        <f>[12]Berechnung2!L43</f>
        <v>#REF!</v>
      </c>
      <c r="M98" s="313" t="e">
        <f>[12]Berechnung2!M43</f>
        <v>#REF!</v>
      </c>
      <c r="N98" s="313" t="e">
        <f>[12]Berechnung2!N43</f>
        <v>#REF!</v>
      </c>
      <c r="O98" s="271"/>
      <c r="P98" s="271"/>
      <c r="Z98" s="268"/>
    </row>
    <row r="99" spans="1:26" ht="14.25" hidden="1" customHeight="1" x14ac:dyDescent="0.2">
      <c r="A99" s="271" t="str">
        <f>[12]Berechnung2!B46</f>
        <v>DFS</v>
      </c>
      <c r="C99" s="271" t="e">
        <f>[12]Berechnung2!C46</f>
        <v>#REF!</v>
      </c>
      <c r="D99" s="271" t="e">
        <f>[12]Berechnung2!D46</f>
        <v>#REF!</v>
      </c>
      <c r="E99" s="271" t="str">
        <f>[12]Berechnung2!E46</f>
        <v>von</v>
      </c>
      <c r="F99" s="271" t="e">
        <f>[12]Berechnung2!F46</f>
        <v>#REF!</v>
      </c>
      <c r="G99" s="271" t="str">
        <f>[12]Berechnung2!G46</f>
        <v>untere Grenze</v>
      </c>
      <c r="H99" s="271" t="e">
        <f>[12]Berechnung2!H46</f>
        <v>#REF!</v>
      </c>
      <c r="I99" s="271" t="e">
        <f>[12]Berechnung2!I46</f>
        <v>#REF!</v>
      </c>
      <c r="J99" s="271" t="str">
        <f>[12]Berechnung2!J46</f>
        <v>obere Grenze</v>
      </c>
      <c r="K99" s="271" t="e">
        <f>[12]Berechnung2!K46</f>
        <v>#REF!</v>
      </c>
      <c r="L99" s="271" t="e">
        <f>[12]Berechnung2!L46</f>
        <v>#REF!</v>
      </c>
      <c r="M99" s="271"/>
      <c r="N99" s="271" t="e">
        <f>[12]Berechnung2!M46</f>
        <v>#REF!</v>
      </c>
      <c r="O99" s="271"/>
      <c r="P99" s="271"/>
      <c r="Z99" s="268"/>
    </row>
    <row r="100" spans="1:26" ht="14.25" hidden="1" customHeight="1" x14ac:dyDescent="0.2">
      <c r="A100" s="271"/>
      <c r="C100" s="271"/>
      <c r="D100" s="271"/>
      <c r="E100" s="271"/>
      <c r="F100" s="271"/>
      <c r="G100" s="316"/>
      <c r="H100" s="316"/>
      <c r="I100" s="271"/>
      <c r="J100" s="316"/>
      <c r="K100" s="271"/>
      <c r="L100" s="271"/>
      <c r="M100" s="271"/>
      <c r="N100" s="271" t="e">
        <f>[12]Berechnung2!M45</f>
        <v>#REF!</v>
      </c>
      <c r="O100" s="271"/>
      <c r="P100" s="271"/>
      <c r="Z100" s="268"/>
    </row>
    <row r="101" spans="1:26" ht="14.25" hidden="1" customHeight="1" x14ac:dyDescent="0.2">
      <c r="A101" s="271"/>
      <c r="C101" s="271"/>
      <c r="D101" s="271"/>
      <c r="E101" s="271"/>
      <c r="F101" s="271"/>
      <c r="G101" s="316"/>
      <c r="H101" s="316"/>
      <c r="I101" s="271"/>
      <c r="J101" s="316"/>
      <c r="K101" s="271"/>
      <c r="L101" s="271"/>
      <c r="M101" s="271"/>
      <c r="N101" s="271" t="e">
        <f>[12]Berechnung2!#REF!</f>
        <v>#REF!</v>
      </c>
      <c r="O101" s="271"/>
      <c r="P101" s="271"/>
      <c r="Z101" s="268"/>
    </row>
    <row r="102" spans="1:26" ht="14.25" hidden="1" customHeight="1" x14ac:dyDescent="0.2">
      <c r="A102" s="271" t="str">
        <f>[12]Berechnung2!B47</f>
        <v>2012,</v>
      </c>
      <c r="C102" s="271" t="e">
        <f>[12]Berechnung2!C47</f>
        <v>#REF!</v>
      </c>
      <c r="D102" s="271" t="e">
        <f>[12]Berechnung2!D47</f>
        <v>#REF!</v>
      </c>
      <c r="E102" s="271">
        <f>[12]Berechnung2!E47</f>
        <v>0</v>
      </c>
      <c r="F102" s="271">
        <f>[12]Berechnung2!F47</f>
        <v>0.49998999999999999</v>
      </c>
      <c r="G102" s="316">
        <f>[12]Berechnung2!G47</f>
        <v>0.49998999999999999</v>
      </c>
      <c r="H102" s="316" t="e">
        <f>[12]Berechnung2!H47</f>
        <v>#REF!</v>
      </c>
      <c r="I102" s="271">
        <f>[12]Berechnung2!I47</f>
        <v>0.90000999999999998</v>
      </c>
      <c r="J102" s="316">
        <f>[12]Berechnung2!J47</f>
        <v>0.90000999999999998</v>
      </c>
      <c r="K102" s="271" t="e">
        <f>[12]Berechnung2!K47</f>
        <v>#REF!</v>
      </c>
      <c r="L102" s="271" t="str">
        <f>[12]Berechnung2!L47</f>
        <v>DFS auffällig niedrig oder hoch</v>
      </c>
      <c r="M102" s="271"/>
      <c r="N102" s="271" t="str">
        <f>[12]Berechnung2!M47</f>
        <v>DFS auffällig niedrig oder hoch</v>
      </c>
      <c r="O102" s="271"/>
      <c r="P102" s="271"/>
      <c r="Z102" s="268"/>
    </row>
    <row r="103" spans="1:26" ht="14.25" hidden="1" customHeight="1" x14ac:dyDescent="0.2">
      <c r="A103" s="271" t="str">
        <f>[12]Berechnung2!B48</f>
        <v xml:space="preserve">2013, </v>
      </c>
      <c r="C103" s="271" t="e">
        <f>[12]Berechnung2!C48</f>
        <v>#REF!</v>
      </c>
      <c r="D103" s="271" t="e">
        <f>[12]Berechnung2!D48</f>
        <v>#REF!</v>
      </c>
      <c r="E103" s="271">
        <f>[12]Berechnung2!E48</f>
        <v>0</v>
      </c>
      <c r="F103" s="271">
        <f>[12]Berechnung2!F48</f>
        <v>0.54998999999999998</v>
      </c>
      <c r="G103" s="316">
        <f>[12]Berechnung2!G48</f>
        <v>0.54998999999999998</v>
      </c>
      <c r="H103" s="316" t="e">
        <f>[12]Berechnung2!H48</f>
        <v>#REF!</v>
      </c>
      <c r="I103" s="271">
        <f>[12]Berechnung2!I48</f>
        <v>0.90000999999999998</v>
      </c>
      <c r="J103" s="316">
        <f>[12]Berechnung2!J48</f>
        <v>0.90000999999999998</v>
      </c>
      <c r="K103" s="271" t="e">
        <f>[12]Berechnung2!K48</f>
        <v>#REF!</v>
      </c>
      <c r="L103" s="271" t="str">
        <f>[12]Berechnung2!L48</f>
        <v>DFS auffällig niedrig oder hoch</v>
      </c>
      <c r="M103" s="271"/>
      <c r="N103" s="271" t="str">
        <f>[12]Berechnung2!M48</f>
        <v>DFS auffällig niedrig oder hoch</v>
      </c>
      <c r="O103" s="271"/>
      <c r="P103" s="271"/>
      <c r="Z103" s="268"/>
    </row>
    <row r="104" spans="1:26" ht="14.25" hidden="1" customHeight="1" x14ac:dyDescent="0.2">
      <c r="A104" s="271" t="str">
        <f>[12]Berechnung2!B49</f>
        <v xml:space="preserve">2014, </v>
      </c>
      <c r="C104" s="271" t="e">
        <f>[12]Berechnung2!C49</f>
        <v>#REF!</v>
      </c>
      <c r="D104" s="271" t="e">
        <f>[12]Berechnung2!D49</f>
        <v>#REF!</v>
      </c>
      <c r="E104" s="271">
        <f>[12]Berechnung2!E49</f>
        <v>0</v>
      </c>
      <c r="F104" s="271">
        <f>[12]Berechnung2!F49</f>
        <v>0.59999000000000002</v>
      </c>
      <c r="G104" s="316">
        <f>[12]Berechnung2!G49</f>
        <v>0.59999000000000002</v>
      </c>
      <c r="H104" s="316" t="e">
        <f>[12]Berechnung2!H49</f>
        <v>#REF!</v>
      </c>
      <c r="I104" s="271">
        <f>[12]Berechnung2!I49</f>
        <v>0.95001000000000002</v>
      </c>
      <c r="J104" s="316">
        <f>[12]Berechnung2!J49</f>
        <v>0.95001000000000002</v>
      </c>
      <c r="K104" s="271" t="e">
        <f>[12]Berechnung2!K49</f>
        <v>#REF!</v>
      </c>
      <c r="L104" s="271" t="str">
        <f>[12]Berechnung2!L49</f>
        <v>DFS auffällig niedrig oder hoch</v>
      </c>
      <c r="M104" s="271"/>
      <c r="N104" s="271" t="str">
        <f>[12]Berechnung2!M49</f>
        <v>DFS auffällig niedrig oder hoch</v>
      </c>
      <c r="O104" s="271"/>
      <c r="P104" s="271"/>
      <c r="Z104" s="268"/>
    </row>
    <row r="105" spans="1:26" ht="14.25" hidden="1" customHeight="1" x14ac:dyDescent="0.2">
      <c r="A105" s="271" t="str">
        <f>[12]Berechnung2!B50</f>
        <v xml:space="preserve">2015, </v>
      </c>
      <c r="C105" s="271" t="e">
        <f>[12]Berechnung2!C50</f>
        <v>#REF!</v>
      </c>
      <c r="D105" s="271" t="e">
        <f>[12]Berechnung2!D50</f>
        <v>#REF!</v>
      </c>
      <c r="E105" s="271">
        <f>[12]Berechnung2!E50</f>
        <v>0</v>
      </c>
      <c r="F105" s="271">
        <f>[12]Berechnung2!F50</f>
        <v>0.64998999999999996</v>
      </c>
      <c r="G105" s="316">
        <f>[12]Berechnung2!G50</f>
        <v>0.64998999999999996</v>
      </c>
      <c r="H105" s="316" t="e">
        <f>[12]Berechnung2!H50</f>
        <v>#REF!</v>
      </c>
      <c r="I105" s="271">
        <f>[12]Berechnung2!I50</f>
        <v>0.95001000000000002</v>
      </c>
      <c r="J105" s="316">
        <f>[12]Berechnung2!J50</f>
        <v>0.95001000000000002</v>
      </c>
      <c r="K105" s="271" t="e">
        <f>[12]Berechnung2!K50</f>
        <v>#REF!</v>
      </c>
      <c r="L105" s="271" t="str">
        <f>[12]Berechnung2!L50</f>
        <v>DFS auffällig niedrig oder hoch</v>
      </c>
      <c r="M105" s="271"/>
      <c r="N105" s="271" t="str">
        <f>[12]Berechnung2!M50</f>
        <v>DFS auffällig niedrig oder hoch</v>
      </c>
      <c r="O105" s="271"/>
      <c r="P105" s="271"/>
      <c r="Z105" s="268"/>
    </row>
    <row r="106" spans="1:26" ht="14.25" hidden="1" customHeight="1" x14ac:dyDescent="0.2">
      <c r="A106" s="271" t="str">
        <f>[12]Berechnung2!B51</f>
        <v xml:space="preserve">2016, </v>
      </c>
      <c r="C106" s="271" t="e">
        <f>[12]Berechnung2!C51</f>
        <v>#REF!</v>
      </c>
      <c r="D106" s="271" t="e">
        <f>[12]Berechnung2!D51</f>
        <v>#REF!</v>
      </c>
      <c r="E106" s="271">
        <f>[12]Berechnung2!E51</f>
        <v>0</v>
      </c>
      <c r="F106" s="271">
        <f>[12]Berechnung2!F51</f>
        <v>0.79998999999999998</v>
      </c>
      <c r="G106" s="316">
        <f>[12]Berechnung2!G51</f>
        <v>0.79998999999999998</v>
      </c>
      <c r="H106" s="316" t="e">
        <f>[12]Berechnung2!H51</f>
        <v>#REF!</v>
      </c>
      <c r="I106" s="271">
        <f>[12]Berechnung2!I51</f>
        <v>0.99000999999999995</v>
      </c>
      <c r="J106" s="316">
        <f>[12]Berechnung2!J51</f>
        <v>0.99000999999999995</v>
      </c>
      <c r="K106" s="271" t="e">
        <f>[12]Berechnung2!K51</f>
        <v>#REF!</v>
      </c>
      <c r="L106" s="271" t="str">
        <f>[12]Berechnung2!L51</f>
        <v>DFS auffällig niedrig oder hoch</v>
      </c>
      <c r="M106" s="271"/>
      <c r="N106" s="271" t="str">
        <f>[12]Berechnung2!M51</f>
        <v>DFS auffällig niedrig oder hoch</v>
      </c>
      <c r="O106" s="271"/>
      <c r="P106" s="271"/>
      <c r="Z106" s="268"/>
    </row>
    <row r="107" spans="1:26" ht="14.25" hidden="1" customHeight="1" x14ac:dyDescent="0.2">
      <c r="A107" s="271" t="e">
        <f>[12]Berechnung2!B52</f>
        <v>#REF!</v>
      </c>
      <c r="C107" s="271" t="e">
        <f>[12]Berechnung2!D52</f>
        <v>#REF!</v>
      </c>
      <c r="D107" s="271" t="e">
        <f>[12]Berechnung2!E52</f>
        <v>#REF!</v>
      </c>
      <c r="E107" s="271" t="e">
        <f>[12]Berechnung2!E52</f>
        <v>#REF!</v>
      </c>
      <c r="F107" s="271" t="e">
        <f>[12]Berechnung2!F52</f>
        <v>#REF!</v>
      </c>
      <c r="G107" s="271" t="e">
        <f>[12]Berechnung2!G52</f>
        <v>#REF!</v>
      </c>
      <c r="H107" s="271" t="e">
        <f>[12]Berechnung2!H52</f>
        <v>#REF!</v>
      </c>
      <c r="I107" s="271" t="e">
        <f>[12]Berechnung2!I52</f>
        <v>#REF!</v>
      </c>
      <c r="J107" s="316" t="e">
        <f>[12]Berechnung2!J52</f>
        <v>#REF!</v>
      </c>
      <c r="K107" s="271" t="e">
        <f>[12]Berechnung2!K52</f>
        <v>#REF!</v>
      </c>
      <c r="L107" s="271" t="e">
        <f>[12]Berechnung2!L52</f>
        <v>#REF!</v>
      </c>
      <c r="M107" s="271"/>
      <c r="N107" s="271" t="e">
        <f>[12]Berechnung2!M52</f>
        <v>#REF!</v>
      </c>
      <c r="O107" s="271"/>
      <c r="P107" s="271"/>
      <c r="Z107" s="268"/>
    </row>
    <row r="108" spans="1:26" ht="14.25" hidden="1" customHeight="1" x14ac:dyDescent="0.2">
      <c r="A108" s="271" t="str">
        <f>[12]Berechnung2!B55</f>
        <v>OAS</v>
      </c>
      <c r="C108" s="271" t="e">
        <f>[12]Berechnung2!D55</f>
        <v>#REF!</v>
      </c>
      <c r="D108" s="271" t="e">
        <f>[12]Berechnung2!E55</f>
        <v>#REF!</v>
      </c>
      <c r="E108" s="271" t="e">
        <f>[12]Berechnung2!E55</f>
        <v>#REF!</v>
      </c>
      <c r="F108" s="271" t="e">
        <f>[12]Berechnung2!F55</f>
        <v>#REF!</v>
      </c>
      <c r="G108" s="271" t="str">
        <f>[12]Berechnung2!G55</f>
        <v>untere Grenze</v>
      </c>
      <c r="H108" s="271" t="e">
        <f>[12]Berechnung2!H55</f>
        <v>#REF!</v>
      </c>
      <c r="I108" s="271" t="e">
        <f>[12]Berechnung2!I55</f>
        <v>#REF!</v>
      </c>
      <c r="J108" s="271" t="str">
        <f>[12]Berechnung2!J55</f>
        <v>obere Grenze</v>
      </c>
      <c r="K108" s="271" t="e">
        <f>[12]Berechnung2!K53</f>
        <v>#REF!</v>
      </c>
      <c r="L108" s="271" t="e">
        <f>[12]Berechnung2!L53</f>
        <v>#REF!</v>
      </c>
      <c r="M108" s="271"/>
      <c r="N108" s="271" t="e">
        <f>[12]Berechnung2!M53</f>
        <v>#REF!</v>
      </c>
      <c r="O108" s="271"/>
      <c r="P108" s="271"/>
      <c r="Z108" s="268"/>
    </row>
    <row r="109" spans="1:26" ht="14.25" hidden="1" customHeight="1" x14ac:dyDescent="0.2">
      <c r="A109" s="271"/>
      <c r="C109" s="271"/>
      <c r="D109" s="271"/>
      <c r="E109" s="271"/>
      <c r="F109" s="271"/>
      <c r="G109" s="316"/>
      <c r="H109" s="316"/>
      <c r="I109" s="271"/>
      <c r="J109" s="316"/>
      <c r="K109" s="271"/>
      <c r="L109" s="271"/>
      <c r="M109" s="271"/>
      <c r="N109" s="271" t="e">
        <f>[12]Berechnung2!M54</f>
        <v>#REF!</v>
      </c>
      <c r="O109" s="271"/>
      <c r="P109" s="271"/>
      <c r="Z109" s="268"/>
    </row>
    <row r="110" spans="1:26" ht="14.25" hidden="1" customHeight="1" x14ac:dyDescent="0.2">
      <c r="A110" s="271"/>
      <c r="C110" s="271"/>
      <c r="D110" s="271"/>
      <c r="E110" s="271"/>
      <c r="F110" s="271"/>
      <c r="G110" s="316"/>
      <c r="H110" s="316"/>
      <c r="I110" s="271"/>
      <c r="J110" s="316"/>
      <c r="K110" s="271"/>
      <c r="L110" s="271"/>
      <c r="M110" s="271"/>
      <c r="N110" s="271" t="e">
        <f>[12]Berechnung2!M55</f>
        <v>#REF!</v>
      </c>
      <c r="O110" s="271"/>
      <c r="P110" s="271"/>
      <c r="Z110" s="268"/>
    </row>
    <row r="111" spans="1:26" ht="14.25" hidden="1" customHeight="1" x14ac:dyDescent="0.2">
      <c r="A111" s="271" t="str">
        <f>[12]Berechnung2!B56</f>
        <v>2012,</v>
      </c>
      <c r="C111" s="271" t="e">
        <f>[12]Berechnung2!C56</f>
        <v>#REF!</v>
      </c>
      <c r="D111" s="271" t="e">
        <f>[12]Berechnung2!D56</f>
        <v>#REF!</v>
      </c>
      <c r="E111" s="271">
        <f>[12]Berechnung2!E56</f>
        <v>0</v>
      </c>
      <c r="F111" s="271">
        <f>[12]Berechnung2!F56</f>
        <v>0.64998999999999996</v>
      </c>
      <c r="G111" s="316">
        <f>[12]Berechnung2!G56</f>
        <v>0.64998999999999996</v>
      </c>
      <c r="H111" s="316" t="e">
        <f>[12]Berechnung2!H56</f>
        <v>#REF!</v>
      </c>
      <c r="I111" s="271">
        <f>[12]Berechnung2!I56</f>
        <v>0.95001000000000002</v>
      </c>
      <c r="J111" s="316">
        <f>[12]Berechnung2!J56</f>
        <v>0.95001000000000002</v>
      </c>
      <c r="K111" s="271" t="e">
        <f>[12]Berechnung2!K56</f>
        <v>#REF!</v>
      </c>
      <c r="L111" s="271" t="str">
        <f>[12]Berechnung2!L56</f>
        <v>OAS auffällig niedrig oder hoch</v>
      </c>
      <c r="M111" s="271"/>
      <c r="N111" s="271" t="str">
        <f>[12]Berechnung2!M56</f>
        <v>OAS auffällig niedrig oder hoch</v>
      </c>
      <c r="O111" s="271"/>
      <c r="P111" s="271"/>
      <c r="Z111" s="268"/>
    </row>
    <row r="112" spans="1:26" ht="14.25" hidden="1" customHeight="1" x14ac:dyDescent="0.2">
      <c r="A112" s="271" t="str">
        <f>[12]Berechnung2!B57</f>
        <v xml:space="preserve">2013, </v>
      </c>
      <c r="C112" s="271" t="e">
        <f>[12]Berechnung2!C57</f>
        <v>#REF!</v>
      </c>
      <c r="D112" s="271" t="e">
        <f>[12]Berechnung2!D57</f>
        <v>#REF!</v>
      </c>
      <c r="E112" s="271">
        <f>[12]Berechnung2!E57</f>
        <v>0</v>
      </c>
      <c r="F112" s="271">
        <f>[12]Berechnung2!F57</f>
        <v>0.64998999999999996</v>
      </c>
      <c r="G112" s="316">
        <f>[12]Berechnung2!G57</f>
        <v>0.64998999999999996</v>
      </c>
      <c r="H112" s="316" t="e">
        <f>[12]Berechnung2!H57</f>
        <v>#REF!</v>
      </c>
      <c r="I112" s="271">
        <f>[12]Berechnung2!I57</f>
        <v>0.95001000000000002</v>
      </c>
      <c r="J112" s="316">
        <f>[12]Berechnung2!J57</f>
        <v>0.95001000000000002</v>
      </c>
      <c r="K112" s="271" t="e">
        <f>[12]Berechnung2!K57</f>
        <v>#REF!</v>
      </c>
      <c r="L112" s="271" t="str">
        <f>[12]Berechnung2!L57</f>
        <v>OAS auffällig niedrig oder hoch</v>
      </c>
      <c r="M112" s="271"/>
      <c r="N112" s="271" t="str">
        <f>[12]Berechnung2!M57</f>
        <v>OAS auffällig niedrig oder hoch</v>
      </c>
      <c r="O112" s="271"/>
      <c r="P112" s="271"/>
      <c r="Z112" s="268"/>
    </row>
    <row r="113" spans="1:26" ht="14.25" hidden="1" customHeight="1" x14ac:dyDescent="0.2">
      <c r="A113" s="271" t="str">
        <f>[12]Berechnung2!B58</f>
        <v xml:space="preserve">2014, </v>
      </c>
      <c r="C113" s="271" t="e">
        <f>[12]Berechnung2!C58</f>
        <v>#REF!</v>
      </c>
      <c r="D113" s="271" t="e">
        <f>[12]Berechnung2!D58</f>
        <v>#REF!</v>
      </c>
      <c r="E113" s="271">
        <f>[12]Berechnung2!E58</f>
        <v>0</v>
      </c>
      <c r="F113" s="271">
        <f>[12]Berechnung2!F58</f>
        <v>0.69999</v>
      </c>
      <c r="G113" s="316">
        <f>[12]Berechnung2!G58</f>
        <v>0.69999</v>
      </c>
      <c r="H113" s="316" t="e">
        <f>[12]Berechnung2!H58</f>
        <v>#REF!</v>
      </c>
      <c r="I113" s="271">
        <f>[12]Berechnung2!I58</f>
        <v>0.99000999999999995</v>
      </c>
      <c r="J113" s="316">
        <f>[12]Berechnung2!J58</f>
        <v>0.99000999999999995</v>
      </c>
      <c r="K113" s="271" t="e">
        <f>[12]Berechnung2!K58</f>
        <v>#REF!</v>
      </c>
      <c r="L113" s="271" t="str">
        <f>[12]Berechnung2!L58</f>
        <v>OAS auffällig niedrig oder hoch</v>
      </c>
      <c r="M113" s="271"/>
      <c r="N113" s="271" t="str">
        <f>[12]Berechnung2!M58</f>
        <v>OAS auffällig niedrig oder hoch</v>
      </c>
      <c r="O113" s="271"/>
      <c r="P113" s="271"/>
      <c r="Z113" s="268"/>
    </row>
    <row r="114" spans="1:26" ht="14.25" hidden="1" customHeight="1" x14ac:dyDescent="0.2">
      <c r="A114" s="271" t="str">
        <f>[12]Berechnung2!B59</f>
        <v xml:space="preserve">2015, </v>
      </c>
      <c r="C114" s="271" t="e">
        <f>[12]Berechnung2!C59</f>
        <v>#REF!</v>
      </c>
      <c r="D114" s="271" t="e">
        <f>[12]Berechnung2!D59</f>
        <v>#REF!</v>
      </c>
      <c r="E114" s="271">
        <f>[12]Berechnung2!E59</f>
        <v>0</v>
      </c>
      <c r="F114" s="271">
        <f>[12]Berechnung2!F59</f>
        <v>0.79998999999999998</v>
      </c>
      <c r="G114" s="316">
        <f>[12]Berechnung2!G59</f>
        <v>0.79998999999999998</v>
      </c>
      <c r="H114" s="316" t="e">
        <f>[12]Berechnung2!H59</f>
        <v>#REF!</v>
      </c>
      <c r="I114" s="271">
        <f>[12]Berechnung2!I59</f>
        <v>0.99000999999999995</v>
      </c>
      <c r="J114" s="316">
        <f>[12]Berechnung2!J59</f>
        <v>0.99000999999999995</v>
      </c>
      <c r="K114" s="271" t="e">
        <f>[12]Berechnung2!K59</f>
        <v>#REF!</v>
      </c>
      <c r="L114" s="271" t="str">
        <f>[12]Berechnung2!L59</f>
        <v>OAS auffällig niedrig oder hoch</v>
      </c>
      <c r="M114" s="271"/>
      <c r="N114" s="271" t="str">
        <f>[12]Berechnung2!M59</f>
        <v>OAS auffällig niedrig oder hoch</v>
      </c>
      <c r="O114" s="271"/>
      <c r="P114" s="271"/>
      <c r="Z114" s="268"/>
    </row>
    <row r="115" spans="1:26" ht="14.25" hidden="1" customHeight="1" x14ac:dyDescent="0.2">
      <c r="A115" s="271" t="str">
        <f>[12]Berechnung2!B60</f>
        <v xml:space="preserve">2016, </v>
      </c>
      <c r="C115" s="271" t="e">
        <f>[12]Berechnung2!C60</f>
        <v>#REF!</v>
      </c>
      <c r="D115" s="271" t="e">
        <f>[12]Berechnung2!D60</f>
        <v>#REF!</v>
      </c>
      <c r="E115" s="271">
        <f>[12]Berechnung2!E60</f>
        <v>0</v>
      </c>
      <c r="F115" s="271">
        <f>[12]Berechnung2!F60</f>
        <v>0.89998999999999996</v>
      </c>
      <c r="G115" s="316">
        <f>[12]Berechnung2!G60</f>
        <v>0.89998999999999996</v>
      </c>
      <c r="H115" s="316" t="e">
        <f>[12]Berechnung2!H60</f>
        <v>#REF!</v>
      </c>
      <c r="I115" s="271">
        <f>[12]Berechnung2!I60</f>
        <v>0.99000999999999995</v>
      </c>
      <c r="J115" s="316">
        <f>[12]Berechnung2!J60</f>
        <v>0.99000999999999995</v>
      </c>
      <c r="K115" s="271" t="e">
        <f>[12]Berechnung2!K60</f>
        <v>#REF!</v>
      </c>
      <c r="L115" s="271" t="str">
        <f>[12]Berechnung2!L60</f>
        <v>OAS auffällig niedrig oder hoch</v>
      </c>
      <c r="M115" s="271"/>
      <c r="N115" s="271" t="str">
        <f>[12]Berechnung2!M60</f>
        <v>OAS auffällig niedrig oder hoch</v>
      </c>
      <c r="O115" s="271"/>
      <c r="P115" s="271"/>
      <c r="Z115" s="268"/>
    </row>
    <row r="116" spans="1:26" ht="39" customHeight="1" x14ac:dyDescent="0.25">
      <c r="A116" s="1732"/>
      <c r="B116" s="1732"/>
      <c r="C116" s="1732"/>
      <c r="D116" s="1732"/>
      <c r="E116" s="1732"/>
      <c r="F116" s="1732"/>
      <c r="G116" s="1732"/>
      <c r="H116" s="1732"/>
      <c r="I116" s="1732"/>
      <c r="J116" s="1732"/>
      <c r="K116" s="1732"/>
      <c r="L116" s="1732"/>
      <c r="M116" s="1732"/>
      <c r="N116" s="816"/>
      <c r="O116" s="1732"/>
      <c r="P116" s="1732"/>
      <c r="Q116" s="1732"/>
      <c r="R116" s="1732"/>
      <c r="S116" s="1732"/>
      <c r="T116" s="1732"/>
      <c r="U116" s="1732"/>
      <c r="V116" s="1732"/>
      <c r="W116" s="1732"/>
      <c r="X116" s="1732"/>
      <c r="Y116" s="1732"/>
      <c r="Z116" s="1732"/>
    </row>
    <row r="117" spans="1:26" ht="14.25" customHeight="1" x14ac:dyDescent="0.2">
      <c r="Z117" s="268"/>
    </row>
    <row r="118" spans="1:26" ht="14.25" customHeight="1" x14ac:dyDescent="0.2">
      <c r="Z118" s="268"/>
    </row>
    <row r="119" spans="1:26" ht="14.25" customHeight="1" x14ac:dyDescent="0.2">
      <c r="Z119" s="268"/>
    </row>
  </sheetData>
  <sheetProtection algorithmName="SHA-512" hashValue="pf/Gxpjnr1B1ar6CsBgz3cO/pSN6l0JUYp2HNuEhAwcGlA3sPKHVrIVWsFVR25sWzkz7rJAVg6nFhRzjLtS0sg==" saltValue="qwFe7ehEgSaeetQIavvF8Q==" spinCount="100000" sheet="1" selectLockedCells="1"/>
  <dataConsolidate/>
  <mergeCells count="105">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0:Z40"/>
    <mergeCell ref="B60:D60"/>
    <mergeCell ref="E60:G60"/>
    <mergeCell ref="H60:Z60"/>
    <mergeCell ref="A21:A22"/>
    <mergeCell ref="B21:B22"/>
    <mergeCell ref="C21:C22"/>
    <mergeCell ref="F6:W6"/>
    <mergeCell ref="F8:J8"/>
    <mergeCell ref="T8:W8"/>
    <mergeCell ref="A11:Z11"/>
    <mergeCell ref="B13:F13"/>
    <mergeCell ref="G13:K13"/>
    <mergeCell ref="L13:R13"/>
    <mergeCell ref="S13:V13"/>
    <mergeCell ref="W13:Z13"/>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A17:Z17"/>
    <mergeCell ref="B61:D61"/>
    <mergeCell ref="E61:G61"/>
    <mergeCell ref="A36:Z36"/>
    <mergeCell ref="A37:Z37"/>
    <mergeCell ref="A38:Z38"/>
    <mergeCell ref="A39:Z39"/>
    <mergeCell ref="B47:AC47"/>
    <mergeCell ref="A41:Z41"/>
    <mergeCell ref="B65:D65"/>
    <mergeCell ref="E65:G65"/>
    <mergeCell ref="A42:Z42"/>
    <mergeCell ref="B66:D66"/>
    <mergeCell ref="E66:G66"/>
    <mergeCell ref="B67:D67"/>
    <mergeCell ref="E67:G67"/>
    <mergeCell ref="B62:D62"/>
    <mergeCell ref="E62:G62"/>
    <mergeCell ref="B63:D63"/>
    <mergeCell ref="E63:G63"/>
    <mergeCell ref="B64:D64"/>
    <mergeCell ref="E64:G64"/>
    <mergeCell ref="B72:D72"/>
    <mergeCell ref="E72:G72"/>
    <mergeCell ref="B73:D73"/>
    <mergeCell ref="E73:G73"/>
    <mergeCell ref="B68:D68"/>
    <mergeCell ref="E68:G68"/>
    <mergeCell ref="B69:D69"/>
    <mergeCell ref="E69:G69"/>
    <mergeCell ref="B70:D70"/>
    <mergeCell ref="E70:G70"/>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s>
  <conditionalFormatting sqref="B23:B29">
    <cfRule type="expression" dxfId="386" priority="25" stopIfTrue="1">
      <formula>OR(A23="nicht relevant",A23="EZ")</formula>
    </cfRule>
  </conditionalFormatting>
  <conditionalFormatting sqref="B13:F13">
    <cfRule type="expression" dxfId="385" priority="30" stopIfTrue="1">
      <formula>$B$13="Nicht in Ordnung"</formula>
    </cfRule>
  </conditionalFormatting>
  <conditionalFormatting sqref="B14:F14">
    <cfRule type="expression" dxfId="384" priority="29" stopIfTrue="1">
      <formula>$B$14="die inkorrekten und unvollständigen Einträge beheben"</formula>
    </cfRule>
  </conditionalFormatting>
  <conditionalFormatting sqref="C23:C29">
    <cfRule type="expression" dxfId="383" priority="178" stopIfTrue="1">
      <formula>OR($A23="nicht relevant",$A23="EZ")</formula>
    </cfRule>
    <cfRule type="cellIs" dxfId="382" priority="179" stopIfTrue="1" operator="lessThan">
      <formula>$G$90</formula>
    </cfRule>
  </conditionalFormatting>
  <conditionalFormatting sqref="D23:G29">
    <cfRule type="expression" dxfId="381" priority="24" stopIfTrue="1">
      <formula>OR($A23="nicht relevant",$A23="EZ")</formula>
    </cfRule>
    <cfRule type="expression" dxfId="380" priority="26" stopIfTrue="1">
      <formula>LEN(TRIM(D23))=0</formula>
    </cfRule>
  </conditionalFormatting>
  <conditionalFormatting sqref="I23:I27">
    <cfRule type="expression" dxfId="379" priority="7" stopIfTrue="1">
      <formula>OR($A23="nicht relevant",$A23="EZ")</formula>
    </cfRule>
    <cfRule type="expression" dxfId="378" priority="10" stopIfTrue="1">
      <formula>LEN(TRIM(I23))=0</formula>
    </cfRule>
    <cfRule type="cellIs" dxfId="377" priority="11" stopIfTrue="1" operator="greaterThan">
      <formula>$C23-$G23</formula>
    </cfRule>
  </conditionalFormatting>
  <conditionalFormatting sqref="J23:L27">
    <cfRule type="expression" dxfId="376" priority="6" stopIfTrue="1">
      <formula>OR($A23="nicht relevant",$A23="EZ")</formula>
    </cfRule>
    <cfRule type="expression" dxfId="375" priority="9" stopIfTrue="1">
      <formula>LEN(TRIM(J23))=0</formula>
    </cfRule>
  </conditionalFormatting>
  <conditionalFormatting sqref="M23:M27">
    <cfRule type="expression" dxfId="374" priority="180" stopIfTrue="1">
      <formula>OR($A23="nicht relevant",$A23="EZ")</formula>
    </cfRule>
    <cfRule type="expression" dxfId="373" priority="181" stopIfTrue="1">
      <formula>LEN(TRIM(M23))=0</formula>
    </cfRule>
    <cfRule type="cellIs" dxfId="372" priority="182" stopIfTrue="1" operator="between">
      <formula>$G$92</formula>
      <formula>$I$92</formula>
    </cfRule>
  </conditionalFormatting>
  <conditionalFormatting sqref="M31">
    <cfRule type="cellIs" dxfId="371" priority="59" stopIfTrue="1" operator="between">
      <formula>$G$93</formula>
      <formula>$I$93</formula>
    </cfRule>
    <cfRule type="cellIs" dxfId="370" priority="60" stopIfTrue="1" operator="between">
      <formula>$H$94</formula>
      <formula>$I$94</formula>
    </cfRule>
    <cfRule type="cellIs" dxfId="369" priority="61" stopIfTrue="1" operator="equal">
      <formula>"---"</formula>
    </cfRule>
  </conditionalFormatting>
  <conditionalFormatting sqref="O23:O27">
    <cfRule type="cellIs" dxfId="368" priority="12" stopIfTrue="1" operator="lessThan">
      <formula>0</formula>
    </cfRule>
  </conditionalFormatting>
  <conditionalFormatting sqref="O23:W27">
    <cfRule type="expression" dxfId="367" priority="1" stopIfTrue="1">
      <formula>OR($A23="nicht relevant",$A23="EZ")</formula>
    </cfRule>
  </conditionalFormatting>
  <conditionalFormatting sqref="P23:P27">
    <cfRule type="cellIs" dxfId="366" priority="23" stopIfTrue="1" operator="between">
      <formula>$G$88</formula>
      <formula>$I$88</formula>
    </cfRule>
  </conditionalFormatting>
  <conditionalFormatting sqref="Q23:W27">
    <cfRule type="expression" dxfId="365" priority="2" stopIfTrue="1">
      <formula>LEN(TRIM(Q23))=0</formula>
    </cfRule>
  </conditionalFormatting>
  <conditionalFormatting sqref="R23:T27">
    <cfRule type="cellIs" dxfId="364" priority="5" stopIfTrue="1" operator="greaterThan">
      <formula>$Q23</formula>
    </cfRule>
  </conditionalFormatting>
  <conditionalFormatting sqref="Y23">
    <cfRule type="cellIs" dxfId="363" priority="63" stopIfTrue="1" operator="between">
      <formula>$D$102</formula>
      <formula>$F$102</formula>
    </cfRule>
    <cfRule type="cellIs" dxfId="362" priority="64" stopIfTrue="1" operator="greaterThan">
      <formula>$J102</formula>
    </cfRule>
  </conditionalFormatting>
  <conditionalFormatting sqref="Y24">
    <cfRule type="cellIs" dxfId="361" priority="66" stopIfTrue="1" operator="between">
      <formula>$D$103</formula>
      <formula>$F$103</formula>
    </cfRule>
    <cfRule type="cellIs" dxfId="360" priority="67" stopIfTrue="1" operator="greaterThan">
      <formula>$J$103</formula>
    </cfRule>
  </conditionalFormatting>
  <conditionalFormatting sqref="Y25">
    <cfRule type="cellIs" dxfId="359" priority="69" stopIfTrue="1" operator="between">
      <formula>$D$104</formula>
      <formula>$F$104</formula>
    </cfRule>
    <cfRule type="cellIs" dxfId="358" priority="70" stopIfTrue="1" operator="greaterThan">
      <formula>$J$104</formula>
    </cfRule>
  </conditionalFormatting>
  <conditionalFormatting sqref="Y26:Y27">
    <cfRule type="cellIs" dxfId="357" priority="14" stopIfTrue="1" operator="between">
      <formula>$D$105</formula>
      <formula>$F$105</formula>
    </cfRule>
    <cfRule type="cellIs" dxfId="356" priority="15" stopIfTrue="1" operator="greaterThan">
      <formula>$J$105</formula>
    </cfRule>
  </conditionalFormatting>
  <conditionalFormatting sqref="Y23:Z27">
    <cfRule type="expression" dxfId="355" priority="13" stopIfTrue="1">
      <formula>LEN(TRIM(Y23))=0</formula>
    </cfRule>
  </conditionalFormatting>
  <conditionalFormatting sqref="Z23">
    <cfRule type="cellIs" dxfId="354" priority="75" stopIfTrue="1" operator="between">
      <formula>$D$111</formula>
      <formula>$F$111</formula>
    </cfRule>
    <cfRule type="cellIs" dxfId="353" priority="76" stopIfTrue="1" operator="greaterThan">
      <formula>$J$111</formula>
    </cfRule>
  </conditionalFormatting>
  <conditionalFormatting sqref="Z24">
    <cfRule type="cellIs" dxfId="352" priority="78" stopIfTrue="1" operator="between">
      <formula>$D$111</formula>
      <formula>$F$112</formula>
    </cfRule>
    <cfRule type="cellIs" dxfId="351" priority="79" stopIfTrue="1" operator="greaterThan">
      <formula>$J$112</formula>
    </cfRule>
  </conditionalFormatting>
  <conditionalFormatting sqref="Z25">
    <cfRule type="cellIs" dxfId="350" priority="81" stopIfTrue="1" operator="between">
      <formula>$D111</formula>
      <formula>$F113</formula>
    </cfRule>
  </conditionalFormatting>
  <conditionalFormatting sqref="Z25:Z26">
    <cfRule type="cellIs" dxfId="349" priority="82" stopIfTrue="1" operator="greaterThan">
      <formula>$J113</formula>
    </cfRule>
  </conditionalFormatting>
  <conditionalFormatting sqref="Z26:Z27">
    <cfRule type="cellIs" dxfId="348" priority="17" stopIfTrue="1" operator="between">
      <formula>$D111</formula>
      <formula>$F114</formula>
    </cfRule>
  </conditionalFormatting>
  <conditionalFormatting sqref="Z27">
    <cfRule type="cellIs" dxfId="347" priority="18" stopIfTrue="1" operator="greaterThan">
      <formula>$J115</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O121"/>
  <sheetViews>
    <sheetView workbookViewId="0">
      <selection activeCell="Z9" sqref="Z9:AE9"/>
    </sheetView>
  </sheetViews>
  <sheetFormatPr baseColWidth="10" defaultColWidth="9" defaultRowHeight="14.25" x14ac:dyDescent="0.2"/>
  <cols>
    <col min="1" max="1" width="12" style="268" customWidth="1"/>
    <col min="2" max="2" width="4.7109375" style="268" customWidth="1"/>
    <col min="3" max="7" width="5.7109375" style="268" customWidth="1"/>
    <col min="8" max="8" width="0.42578125" style="268" customWidth="1"/>
    <col min="9" max="9" width="4.7109375" style="268" customWidth="1"/>
    <col min="10" max="12" width="5.28515625" style="268" customWidth="1"/>
    <col min="13" max="13" width="7.7109375" style="268" customWidth="1"/>
    <col min="14" max="14" width="0.42578125" style="268" customWidth="1"/>
    <col min="15" max="15" width="5.7109375" style="268" customWidth="1"/>
    <col min="16" max="16" width="6.7109375" style="268" hidden="1" customWidth="1"/>
    <col min="17" max="23" width="5.28515625" style="268" customWidth="1"/>
    <col min="24" max="24" width="0.5703125" style="268" customWidth="1"/>
    <col min="25" max="25" width="7.42578125" style="268" customWidth="1"/>
    <col min="26" max="26" width="7.42578125" style="105" customWidth="1"/>
    <col min="27" max="211" width="11.42578125" style="268" customWidth="1"/>
    <col min="212" max="16384" width="9" style="268"/>
  </cols>
  <sheetData>
    <row r="1" spans="1:41" ht="9.9499999999999993" customHeight="1" x14ac:dyDescent="0.2">
      <c r="C1" s="269"/>
      <c r="J1" s="270"/>
      <c r="K1" s="270"/>
      <c r="L1" s="270"/>
      <c r="M1" s="270"/>
      <c r="N1" s="270"/>
      <c r="O1" s="270"/>
      <c r="P1" s="270"/>
      <c r="Q1" s="270"/>
      <c r="R1" s="270"/>
    </row>
    <row r="2" spans="1:41" ht="12.95" customHeight="1" x14ac:dyDescent="0.2">
      <c r="A2" s="273" t="s">
        <v>3757</v>
      </c>
      <c r="B2" s="105"/>
      <c r="C2" s="105"/>
      <c r="D2" s="105"/>
      <c r="E2" s="105"/>
      <c r="F2" s="105"/>
      <c r="G2" s="105"/>
      <c r="H2" s="105"/>
      <c r="I2" s="105"/>
      <c r="J2" s="273"/>
      <c r="K2" s="273"/>
      <c r="L2" s="273"/>
      <c r="M2" s="273"/>
      <c r="N2" s="270"/>
      <c r="O2" s="270"/>
      <c r="P2" s="270"/>
      <c r="Q2" s="270"/>
      <c r="R2" s="270"/>
    </row>
    <row r="3" spans="1:41" ht="16.5" x14ac:dyDescent="0.25">
      <c r="A3" s="880" t="s">
        <v>3252</v>
      </c>
      <c r="B3" s="105"/>
      <c r="C3" s="105"/>
      <c r="D3" s="105"/>
      <c r="E3" s="105"/>
      <c r="F3" s="105"/>
      <c r="G3" s="105"/>
      <c r="H3" s="105"/>
      <c r="I3" s="105"/>
      <c r="J3" s="273"/>
      <c r="K3" s="273"/>
      <c r="L3" s="273"/>
      <c r="M3" s="273"/>
      <c r="N3" s="270"/>
      <c r="O3" s="270"/>
      <c r="P3" s="270"/>
      <c r="R3" s="783"/>
      <c r="S3" s="783"/>
      <c r="T3" s="783"/>
      <c r="U3" s="783"/>
    </row>
    <row r="4" spans="1:41" x14ac:dyDescent="0.2">
      <c r="A4" s="784" t="s">
        <v>2492</v>
      </c>
      <c r="J4" s="270"/>
      <c r="K4" s="270"/>
      <c r="L4" s="270"/>
      <c r="M4" s="270"/>
      <c r="N4" s="270"/>
      <c r="O4" s="270"/>
      <c r="P4" s="270"/>
      <c r="R4" s="783"/>
      <c r="S4" s="783"/>
      <c r="T4" s="783"/>
      <c r="U4" s="783"/>
      <c r="AK4" s="271"/>
      <c r="AL4" s="271"/>
      <c r="AM4" s="271"/>
      <c r="AN4" s="271"/>
    </row>
    <row r="5" spans="1:41" ht="15" customHeight="1" x14ac:dyDescent="0.2">
      <c r="O5" s="270"/>
      <c r="P5" s="270"/>
      <c r="AK5" s="271"/>
      <c r="AL5" s="271"/>
      <c r="AM5" s="271"/>
      <c r="AN5" s="271"/>
    </row>
    <row r="6" spans="1:41" s="272" customFormat="1" ht="15" customHeight="1" x14ac:dyDescent="0.25">
      <c r="B6" s="327" t="s">
        <v>723</v>
      </c>
      <c r="D6" s="268"/>
      <c r="F6" s="1798" t="str">
        <f>IF([12]Basisdaten!B8=0,"",[12]Basisdaten!B8)</f>
        <v/>
      </c>
      <c r="G6" s="1799"/>
      <c r="H6" s="1800"/>
      <c r="I6" s="1800"/>
      <c r="J6" s="1800"/>
      <c r="K6" s="1800"/>
      <c r="L6" s="1800"/>
      <c r="M6" s="1800"/>
      <c r="N6" s="1800"/>
      <c r="O6" s="1801"/>
      <c r="P6" s="1801"/>
      <c r="Q6" s="1801"/>
      <c r="R6" s="1801"/>
      <c r="S6" s="1801"/>
      <c r="T6" s="1801"/>
      <c r="U6" s="1801"/>
      <c r="V6" s="1801"/>
      <c r="W6" s="1802"/>
      <c r="Z6" s="41" t="str">
        <f>Inhalt!$C$7</f>
        <v>V. OncoBox: P1.1.1 (251203)</v>
      </c>
      <c r="AA6" s="74"/>
      <c r="AB6" s="74"/>
      <c r="AC6" s="74"/>
      <c r="AD6" s="74"/>
      <c r="AE6" s="74"/>
      <c r="AK6" s="271"/>
      <c r="AL6" s="271"/>
      <c r="AM6" s="271"/>
      <c r="AN6" s="271"/>
    </row>
    <row r="7" spans="1:41" s="272" customFormat="1" ht="12.75" customHeight="1" x14ac:dyDescent="0.2">
      <c r="B7" s="328"/>
      <c r="C7" s="329"/>
      <c r="D7" s="268"/>
      <c r="E7" s="268"/>
      <c r="F7" s="268"/>
      <c r="G7" s="268"/>
      <c r="H7" s="149"/>
      <c r="I7" s="274"/>
      <c r="J7" s="274"/>
      <c r="K7" s="274"/>
      <c r="Z7" s="41" t="str">
        <f>Inhalt!$C$8</f>
        <v>V. Spezifikation: P1.1.1 (251203)</v>
      </c>
      <c r="AA7" s="74"/>
      <c r="AB7" s="74"/>
      <c r="AC7" s="74"/>
      <c r="AD7" s="74"/>
      <c r="AE7" s="74"/>
      <c r="AK7" s="271"/>
      <c r="AL7" s="271"/>
      <c r="AM7" s="271"/>
      <c r="AN7" s="271"/>
    </row>
    <row r="8" spans="1:41" s="272" customFormat="1" ht="14.25" customHeight="1" x14ac:dyDescent="0.25">
      <c r="B8" s="330" t="s">
        <v>724</v>
      </c>
      <c r="C8" s="331"/>
      <c r="D8" s="268"/>
      <c r="F8" s="1803" t="e">
        <f>IF([12]Basisdaten!B6=0,"",[12]Basisdaten!B6)</f>
        <v>#REF!</v>
      </c>
      <c r="G8" s="1804"/>
      <c r="H8" s="1801"/>
      <c r="I8" s="1801"/>
      <c r="J8" s="1802"/>
      <c r="Q8" s="275" t="s">
        <v>725</v>
      </c>
      <c r="T8" s="1805" t="e">
        <f>IF([12]Basisdaten!G12=0,"",[12]Basisdaten!G12)</f>
        <v>#REF!</v>
      </c>
      <c r="U8" s="1806"/>
      <c r="V8" s="1806"/>
      <c r="W8" s="1802"/>
      <c r="Z8" s="74"/>
      <c r="AA8" s="74"/>
      <c r="AB8" s="74"/>
      <c r="AC8" s="74"/>
      <c r="AD8" s="74"/>
      <c r="AE8" s="74"/>
      <c r="AK8" s="271"/>
      <c r="AL8" s="271"/>
      <c r="AM8" s="271"/>
      <c r="AN8" s="271"/>
    </row>
    <row r="9" spans="1:41" s="272" customFormat="1" ht="28.5" customHeight="1" x14ac:dyDescent="0.2">
      <c r="B9" s="330"/>
      <c r="C9" s="331"/>
      <c r="D9" s="268"/>
      <c r="F9" s="268"/>
      <c r="G9" s="268"/>
      <c r="H9" s="276"/>
      <c r="J9" s="274"/>
      <c r="K9" s="274"/>
      <c r="L9" s="268"/>
      <c r="M9" s="268"/>
      <c r="Z9" s="1189" t="s">
        <v>1724</v>
      </c>
      <c r="AA9" s="1734"/>
      <c r="AB9" s="1734"/>
      <c r="AC9" s="1734"/>
      <c r="AD9" s="1734"/>
      <c r="AE9" s="1734"/>
      <c r="AK9" s="271"/>
      <c r="AL9" s="271"/>
      <c r="AM9" s="271"/>
      <c r="AN9" s="271"/>
    </row>
    <row r="10" spans="1:41" s="272" customFormat="1" ht="8.25" customHeight="1" x14ac:dyDescent="0.2">
      <c r="B10" s="330"/>
      <c r="C10" s="331"/>
      <c r="D10" s="268"/>
      <c r="F10" s="268"/>
      <c r="G10" s="268"/>
      <c r="H10" s="276"/>
      <c r="J10" s="274"/>
      <c r="K10" s="274"/>
      <c r="L10" s="268"/>
      <c r="M10" s="268"/>
      <c r="Z10" s="273"/>
      <c r="AK10" s="271"/>
      <c r="AL10" s="271"/>
      <c r="AM10" s="271"/>
      <c r="AN10" s="271"/>
    </row>
    <row r="11" spans="1:41" ht="6" customHeight="1" x14ac:dyDescent="0.2">
      <c r="A11" s="1807"/>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H11" s="271"/>
      <c r="AI11" s="271"/>
      <c r="AJ11" s="271"/>
      <c r="AK11" s="271"/>
      <c r="AL11" s="271"/>
      <c r="AM11" s="271"/>
    </row>
    <row r="12" spans="1:41" ht="15" x14ac:dyDescent="0.25">
      <c r="A12" s="277" t="s">
        <v>726</v>
      </c>
    </row>
    <row r="13" spans="1:41" ht="11.25" customHeight="1" x14ac:dyDescent="0.25">
      <c r="B13" s="1808" t="b">
        <f>IF(OR(B14="",B14="Matrix kann eingereicht werden"),"In Ordnung",IF(B14="die inkorrekten und unvollständigen Einträge beheben","Nicht in Ordnung"))</f>
        <v>0</v>
      </c>
      <c r="C13" s="1808"/>
      <c r="D13" s="1809"/>
      <c r="E13" s="1809"/>
      <c r="F13" s="1809"/>
      <c r="G13" s="1810" t="s">
        <v>727</v>
      </c>
      <c r="H13" s="1811"/>
      <c r="I13" s="1811"/>
      <c r="J13" s="1811"/>
      <c r="K13" s="1811"/>
      <c r="L13" s="1812" t="s">
        <v>728</v>
      </c>
      <c r="M13" s="1813"/>
      <c r="N13" s="1813"/>
      <c r="O13" s="1813"/>
      <c r="P13" s="1813"/>
      <c r="Q13" s="1813"/>
      <c r="R13" s="1813"/>
      <c r="S13" s="1814" t="s">
        <v>729</v>
      </c>
      <c r="T13" s="1815"/>
      <c r="U13" s="1815"/>
      <c r="V13" s="1815"/>
      <c r="W13" s="1814" t="s">
        <v>2493</v>
      </c>
      <c r="X13" s="1811"/>
      <c r="Y13" s="1811"/>
      <c r="Z13" s="1811"/>
    </row>
    <row r="14" spans="1:41" ht="20.25" customHeight="1" x14ac:dyDescent="0.25">
      <c r="B14" s="1780">
        <f>[12]Berechnung4!B6</f>
        <v>0</v>
      </c>
      <c r="C14" s="1780"/>
      <c r="D14" s="1781"/>
      <c r="E14" s="1781"/>
      <c r="F14" s="1781"/>
      <c r="G14" s="1782">
        <f>[12]Berechnung4!C6</f>
        <v>0</v>
      </c>
      <c r="H14" s="1783"/>
      <c r="I14" s="1783"/>
      <c r="J14" s="1783"/>
      <c r="K14" s="1783"/>
      <c r="L14" s="1784">
        <f>[12]Berechnung4!D6</f>
        <v>0</v>
      </c>
      <c r="M14" s="1785"/>
      <c r="N14" s="1785"/>
      <c r="O14" s="1785"/>
      <c r="P14" s="1785"/>
      <c r="Q14" s="1785"/>
      <c r="R14" s="1785"/>
      <c r="S14" s="1816">
        <f>[12]Berechnung4!E6</f>
        <v>0</v>
      </c>
      <c r="T14" s="1817"/>
      <c r="U14" s="1817"/>
      <c r="V14" s="1817"/>
      <c r="W14" s="1816">
        <f>[12]Berechnung4!F6</f>
        <v>0</v>
      </c>
      <c r="X14" s="1783"/>
      <c r="Y14" s="1783"/>
      <c r="Z14" s="1783"/>
    </row>
    <row r="15" spans="1:41" s="272" customFormat="1" ht="5.25" customHeight="1" x14ac:dyDescent="0.2">
      <c r="B15" s="328"/>
      <c r="C15" s="278"/>
      <c r="D15" s="278"/>
      <c r="E15" s="278"/>
      <c r="F15" s="278"/>
      <c r="G15" s="278"/>
      <c r="Z15" s="273"/>
      <c r="AL15" s="271"/>
      <c r="AM15" s="271"/>
      <c r="AN15" s="271"/>
      <c r="AO15" s="271"/>
    </row>
    <row r="16" spans="1:41" s="272" customFormat="1" ht="6" customHeight="1" x14ac:dyDescent="0.2">
      <c r="B16" s="328"/>
      <c r="C16" s="278"/>
      <c r="D16" s="278"/>
      <c r="E16" s="278"/>
      <c r="F16" s="278"/>
      <c r="G16" s="278"/>
      <c r="Z16" s="273"/>
      <c r="AL16" s="271"/>
      <c r="AM16" s="271"/>
      <c r="AN16" s="271"/>
      <c r="AO16" s="271"/>
    </row>
    <row r="17" spans="1:41" s="272" customFormat="1" ht="12.75" x14ac:dyDescent="0.2">
      <c r="A17" s="1797"/>
      <c r="B17" s="1797"/>
      <c r="C17" s="1797"/>
      <c r="D17" s="1797"/>
      <c r="E17" s="1797"/>
      <c r="F17" s="1797"/>
      <c r="G17" s="1797"/>
      <c r="H17" s="1797"/>
      <c r="I17" s="1797"/>
      <c r="J17" s="1797"/>
      <c r="K17" s="1797"/>
      <c r="L17" s="1797"/>
      <c r="M17" s="1797"/>
      <c r="N17" s="1797"/>
      <c r="O17" s="1797"/>
      <c r="P17" s="1797"/>
      <c r="Q17" s="1797"/>
      <c r="R17" s="1797"/>
      <c r="S17" s="1797"/>
      <c r="T17" s="1797"/>
      <c r="U17" s="1797"/>
      <c r="V17" s="1797"/>
      <c r="W17" s="1797"/>
      <c r="X17" s="1797"/>
      <c r="Y17" s="1797"/>
      <c r="Z17" s="1797"/>
      <c r="AL17" s="271"/>
      <c r="AM17" s="271"/>
      <c r="AN17" s="271"/>
      <c r="AO17" s="271"/>
    </row>
    <row r="18" spans="1:41" s="272" customFormat="1" ht="6" customHeight="1" thickBot="1" x14ac:dyDescent="0.25">
      <c r="B18" s="328"/>
      <c r="C18" s="278"/>
      <c r="D18" s="278"/>
      <c r="E18" s="278"/>
      <c r="F18" s="278"/>
      <c r="G18" s="278"/>
      <c r="Z18" s="273"/>
      <c r="AL18" s="271"/>
      <c r="AM18" s="271"/>
      <c r="AN18" s="271"/>
      <c r="AO18" s="271"/>
    </row>
    <row r="19" spans="1:41" ht="24" customHeight="1" thickTop="1" thickBot="1" x14ac:dyDescent="0.3">
      <c r="A19" s="279"/>
      <c r="B19" s="280"/>
      <c r="C19" s="1818" t="s">
        <v>621</v>
      </c>
      <c r="D19" s="1819"/>
      <c r="E19" s="1819"/>
      <c r="F19" s="1819"/>
      <c r="G19" s="1819"/>
      <c r="H19" s="806"/>
      <c r="I19" s="1820" t="s">
        <v>623</v>
      </c>
      <c r="J19" s="1821"/>
      <c r="K19" s="1821"/>
      <c r="L19" s="1821"/>
      <c r="M19" s="1821"/>
      <c r="N19" s="1821"/>
      <c r="O19" s="1821"/>
      <c r="P19" s="1821"/>
      <c r="Q19" s="1821"/>
      <c r="R19" s="1821"/>
      <c r="S19" s="1821"/>
      <c r="T19" s="1821"/>
      <c r="U19" s="1821"/>
      <c r="V19" s="1821"/>
      <c r="W19" s="1822"/>
      <c r="X19" s="807"/>
      <c r="Y19" s="1820" t="s">
        <v>2623</v>
      </c>
      <c r="Z19" s="1823"/>
      <c r="AI19" s="271"/>
      <c r="AJ19" s="271"/>
      <c r="AK19" s="271"/>
      <c r="AL19" s="271"/>
      <c r="AM19" s="271"/>
      <c r="AN19" s="271"/>
    </row>
    <row r="20" spans="1:41" ht="15" thickBot="1" x14ac:dyDescent="0.25">
      <c r="A20" s="283" t="s">
        <v>22</v>
      </c>
      <c r="B20" s="283" t="s">
        <v>45</v>
      </c>
      <c r="C20" s="284" t="s">
        <v>46</v>
      </c>
      <c r="D20" s="285" t="s">
        <v>47</v>
      </c>
      <c r="E20" s="285" t="s">
        <v>21</v>
      </c>
      <c r="F20" s="285" t="s">
        <v>49</v>
      </c>
      <c r="G20" s="285" t="s">
        <v>696</v>
      </c>
      <c r="H20" s="808"/>
      <c r="I20" s="284" t="s">
        <v>50</v>
      </c>
      <c r="J20" s="287" t="s">
        <v>51</v>
      </c>
      <c r="K20" s="287" t="s">
        <v>26</v>
      </c>
      <c r="L20" s="287" t="s">
        <v>52</v>
      </c>
      <c r="M20" s="287" t="s">
        <v>730</v>
      </c>
      <c r="N20" s="288"/>
      <c r="O20" s="284" t="s">
        <v>54</v>
      </c>
      <c r="P20" s="287" t="s">
        <v>0</v>
      </c>
      <c r="Q20" s="287" t="s">
        <v>55</v>
      </c>
      <c r="R20" s="287" t="s">
        <v>25</v>
      </c>
      <c r="S20" s="287" t="s">
        <v>56</v>
      </c>
      <c r="T20" s="287" t="s">
        <v>57</v>
      </c>
      <c r="U20" s="287" t="s">
        <v>58</v>
      </c>
      <c r="V20" s="287" t="s">
        <v>731</v>
      </c>
      <c r="W20" s="287" t="s">
        <v>59</v>
      </c>
      <c r="X20" s="288"/>
      <c r="Y20" s="284" t="s">
        <v>732</v>
      </c>
      <c r="Z20" s="290" t="s">
        <v>733</v>
      </c>
      <c r="AI20" s="271"/>
      <c r="AJ20" s="271"/>
      <c r="AK20" s="271"/>
      <c r="AL20" s="271"/>
      <c r="AM20" s="271"/>
      <c r="AN20" s="271"/>
    </row>
    <row r="21" spans="1:41" ht="128.25" customHeight="1" thickBot="1" x14ac:dyDescent="0.25">
      <c r="A21" s="1837" t="s">
        <v>734</v>
      </c>
      <c r="B21" s="1837" t="s">
        <v>61</v>
      </c>
      <c r="C21" s="1778" t="s">
        <v>3248</v>
      </c>
      <c r="D21" s="1778" t="s">
        <v>2495</v>
      </c>
      <c r="E21" s="1778" t="s">
        <v>2496</v>
      </c>
      <c r="F21" s="1778" t="s">
        <v>2497</v>
      </c>
      <c r="G21" s="1778" t="s">
        <v>2498</v>
      </c>
      <c r="H21" s="808"/>
      <c r="I21" s="1857" t="s">
        <v>3437</v>
      </c>
      <c r="J21" s="1793" t="s">
        <v>2499</v>
      </c>
      <c r="K21" s="1793" t="s">
        <v>2500</v>
      </c>
      <c r="L21" s="1793" t="s">
        <v>2501</v>
      </c>
      <c r="M21" s="1795" t="s">
        <v>738</v>
      </c>
      <c r="N21" s="809"/>
      <c r="O21" s="1787" t="s">
        <v>3438</v>
      </c>
      <c r="P21" s="1789" t="s">
        <v>739</v>
      </c>
      <c r="Q21" s="1791" t="s">
        <v>3439</v>
      </c>
      <c r="R21" s="292" t="s">
        <v>65</v>
      </c>
      <c r="S21" s="292" t="s">
        <v>66</v>
      </c>
      <c r="T21" s="292" t="s">
        <v>67</v>
      </c>
      <c r="U21" s="1787" t="s">
        <v>3753</v>
      </c>
      <c r="V21" s="1828" t="s">
        <v>741</v>
      </c>
      <c r="W21" s="1787" t="s">
        <v>859</v>
      </c>
      <c r="X21" s="809"/>
      <c r="Y21" s="1824" t="s">
        <v>68</v>
      </c>
      <c r="Z21" s="1826" t="s">
        <v>742</v>
      </c>
      <c r="AI21" s="271"/>
      <c r="AJ21" s="271"/>
      <c r="AK21" s="271"/>
      <c r="AL21" s="271"/>
      <c r="AM21" s="271"/>
      <c r="AN21" s="271"/>
    </row>
    <row r="22" spans="1:41" ht="33" customHeight="1" thickBot="1" x14ac:dyDescent="0.25">
      <c r="A22" s="1838"/>
      <c r="B22" s="1838"/>
      <c r="C22" s="1779"/>
      <c r="D22" s="1779"/>
      <c r="E22" s="1779"/>
      <c r="F22" s="1779"/>
      <c r="G22" s="1779"/>
      <c r="H22" s="808"/>
      <c r="I22" s="1858"/>
      <c r="J22" s="1794"/>
      <c r="K22" s="1794"/>
      <c r="L22" s="1794"/>
      <c r="M22" s="1796"/>
      <c r="N22" s="809"/>
      <c r="O22" s="1788"/>
      <c r="P22" s="1790"/>
      <c r="Q22" s="1792"/>
      <c r="R22" s="1786" t="s">
        <v>69</v>
      </c>
      <c r="S22" s="1786"/>
      <c r="T22" s="1786"/>
      <c r="U22" s="1788"/>
      <c r="V22" s="1829"/>
      <c r="W22" s="1788"/>
      <c r="X22" s="809"/>
      <c r="Y22" s="1825"/>
      <c r="Z22" s="1827"/>
      <c r="AI22" s="271"/>
      <c r="AJ22" s="271"/>
      <c r="AK22" s="271"/>
      <c r="AL22" s="271"/>
      <c r="AM22" s="271"/>
      <c r="AN22" s="271"/>
    </row>
    <row r="23" spans="1:41" ht="20.100000000000001" customHeight="1" thickBot="1" x14ac:dyDescent="0.25">
      <c r="A23" s="293" t="str">
        <f>IF([12]Datenquelle!$F$3&gt;5,IF([12]Datenquelle!$F$3=6,"EZ",IF([12]Datenquelle!$F$3&gt;6,"relevant","?")),"nicht relevant")</f>
        <v>nicht relevant</v>
      </c>
      <c r="B23" s="977">
        <v>2014</v>
      </c>
      <c r="C23" s="294">
        <f t="shared" ref="C23:C28" si="0">SUM(D23:G23)</f>
        <v>0</v>
      </c>
      <c r="D23" s="696"/>
      <c r="E23" s="696"/>
      <c r="F23" s="696"/>
      <c r="G23" s="696"/>
      <c r="H23" s="808"/>
      <c r="I23" s="810" t="str">
        <f>IF(SUM(J23:L23)=0,"",SUM(J23:L23))</f>
        <v/>
      </c>
      <c r="J23" s="696"/>
      <c r="K23" s="696"/>
      <c r="L23" s="696"/>
      <c r="M23" s="791" t="str">
        <f>IF(I23="","",IF(I23&gt;0,SUM(J23:K23) /I23,0))</f>
        <v/>
      </c>
      <c r="N23" s="809"/>
      <c r="O23" s="810" t="str">
        <f>IF(COUNTA(Q23:W23)&lt;7,"",SUM(J23+K23-Q23-V23-W23-U23))</f>
        <v/>
      </c>
      <c r="P23" s="297" t="str">
        <f>IF(AND(COUNTA(J23:K23)&gt;0,O23&lt;&gt;"",SUM(J23:K23)&gt;0),O23 /(J23+K23),"")</f>
        <v/>
      </c>
      <c r="Q23" s="696"/>
      <c r="R23" s="696"/>
      <c r="S23" s="696"/>
      <c r="T23" s="696"/>
      <c r="U23" s="696"/>
      <c r="V23" s="696"/>
      <c r="W23" s="696"/>
      <c r="X23" s="298"/>
      <c r="Y23" s="792"/>
      <c r="Z23" s="793"/>
      <c r="AI23" s="271"/>
      <c r="AJ23" s="271"/>
      <c r="AK23" s="271"/>
      <c r="AL23" s="271"/>
      <c r="AM23" s="271"/>
      <c r="AN23" s="271"/>
    </row>
    <row r="24" spans="1:41" s="278" customFormat="1" ht="20.100000000000001" customHeight="1" thickBot="1" x14ac:dyDescent="0.25">
      <c r="A24" s="299" t="str">
        <f>IF([12]Datenquelle!$F$3&gt;4,IF([12]Datenquelle!$F$3=5,"EZ",IF([12]Datenquelle!$F$3&gt;5,"relevant","?")),"nicht relevant")</f>
        <v>nicht relevant</v>
      </c>
      <c r="B24" s="978">
        <v>2015</v>
      </c>
      <c r="C24" s="294">
        <f t="shared" si="0"/>
        <v>0</v>
      </c>
      <c r="D24" s="696"/>
      <c r="E24" s="696"/>
      <c r="F24" s="696"/>
      <c r="G24" s="696"/>
      <c r="H24" s="808"/>
      <c r="I24" s="810" t="str">
        <f>IF(SUM(J24:L24)=0,"",SUM(J24:L24))</f>
        <v/>
      </c>
      <c r="J24" s="696"/>
      <c r="K24" s="696"/>
      <c r="L24" s="696"/>
      <c r="M24" s="791" t="str">
        <f>IF(I24="","",IF(I24&gt;0,SUM(J24:K24) /I24,0))</f>
        <v/>
      </c>
      <c r="N24" s="809"/>
      <c r="O24" s="810" t="str">
        <f>IF(COUNTA(Q24:W24)&lt;7,"",SUM(J24+K24-Q24-V24-W24-U24))</f>
        <v/>
      </c>
      <c r="P24" s="297" t="str">
        <f>IF(AND(COUNTA(J24:K24)&gt;0,O24&lt;&gt;"",SUM(J24:K24)&gt;0),O24 /(J24+K24),"")</f>
        <v/>
      </c>
      <c r="Q24" s="696"/>
      <c r="R24" s="696"/>
      <c r="S24" s="696"/>
      <c r="T24" s="696"/>
      <c r="U24" s="696"/>
      <c r="V24" s="696"/>
      <c r="W24" s="696"/>
      <c r="X24" s="298"/>
      <c r="Y24" s="792"/>
      <c r="Z24" s="793"/>
      <c r="AI24" s="271"/>
      <c r="AJ24" s="271"/>
      <c r="AK24" s="271"/>
      <c r="AL24" s="271"/>
      <c r="AM24" s="271"/>
      <c r="AN24" s="271"/>
    </row>
    <row r="25" spans="1:41" s="278" customFormat="1" ht="20.100000000000001" customHeight="1" thickBot="1" x14ac:dyDescent="0.25">
      <c r="A25" s="299" t="str">
        <f>IF([12]Datenquelle!$F$3&gt;3,IF([12]Datenquelle!$F$3=4,"EZ",IF([12]Datenquelle!$F$3&gt;4,"relevant","?")),"nicht relevant")</f>
        <v>nicht relevant</v>
      </c>
      <c r="B25" s="978">
        <v>2016</v>
      </c>
      <c r="C25" s="294">
        <f t="shared" si="0"/>
        <v>0</v>
      </c>
      <c r="D25" s="696"/>
      <c r="E25" s="696"/>
      <c r="F25" s="696"/>
      <c r="G25" s="696"/>
      <c r="H25" s="808"/>
      <c r="I25" s="810" t="str">
        <f>IF(SUM(J25:L25)=0,"",SUM(J25:L25))</f>
        <v/>
      </c>
      <c r="J25" s="696"/>
      <c r="K25" s="696"/>
      <c r="L25" s="696"/>
      <c r="M25" s="791" t="str">
        <f>IF(I25="","",IF(I25&gt;0,SUM(J25:K25) /I25,0))</f>
        <v/>
      </c>
      <c r="N25" s="809"/>
      <c r="O25" s="810" t="str">
        <f>IF(COUNTA(Q25:W25)&lt;7,"",SUM(J25+K25-Q25-V25-W25-U25))</f>
        <v/>
      </c>
      <c r="P25" s="297" t="str">
        <f>IF(AND(COUNTA(J25:K25)&gt;0,O25&lt;&gt;"",SUM(J25:K25)&gt;0),O25 /(J25+K25),"")</f>
        <v/>
      </c>
      <c r="Q25" s="696"/>
      <c r="R25" s="696"/>
      <c r="S25" s="696"/>
      <c r="T25" s="696"/>
      <c r="U25" s="696"/>
      <c r="V25" s="696"/>
      <c r="W25" s="696"/>
      <c r="X25" s="298"/>
      <c r="Y25" s="792"/>
      <c r="Z25" s="793"/>
      <c r="AI25" s="271"/>
      <c r="AJ25" s="271"/>
      <c r="AK25" s="271"/>
      <c r="AL25" s="271"/>
      <c r="AM25" s="271"/>
      <c r="AN25" s="271"/>
    </row>
    <row r="26" spans="1:41" s="278" customFormat="1" ht="20.100000000000001" customHeight="1" thickBot="1" x14ac:dyDescent="0.25">
      <c r="A26" s="299" t="str">
        <f>IF([12]Datenquelle!$F$3&gt;2,IF([12]Datenquelle!$F$3=3,"EZ",IF([12]Datenquelle!$F$3&gt;3,"relevant","?")),"nicht relevant")</f>
        <v>nicht relevant</v>
      </c>
      <c r="B26" s="978">
        <v>2017</v>
      </c>
      <c r="C26" s="294">
        <f t="shared" si="0"/>
        <v>0</v>
      </c>
      <c r="D26" s="696"/>
      <c r="E26" s="696"/>
      <c r="F26" s="696"/>
      <c r="G26" s="696"/>
      <c r="H26" s="808"/>
      <c r="I26" s="810" t="str">
        <f>IF(SUM(J26:L26)=0,"",SUM(J26:L26))</f>
        <v/>
      </c>
      <c r="J26" s="696"/>
      <c r="K26" s="696"/>
      <c r="L26" s="696"/>
      <c r="M26" s="791" t="str">
        <f>IF(I26="","",IF(I26&gt;0,SUM(J26:K26) /I26,0))</f>
        <v/>
      </c>
      <c r="N26" s="809"/>
      <c r="O26" s="810" t="str">
        <f>IF(COUNTA(Q26:W26)&lt;7,"",SUM(J26+K26-Q26-V26-W26-U26))</f>
        <v/>
      </c>
      <c r="P26" s="297" t="str">
        <f>IF(AND(COUNTA(J26:K26)&gt;0,O26&lt;&gt;"",SUM(J26:K26)&gt;0),O26 /(J26+K26),"")</f>
        <v/>
      </c>
      <c r="Q26" s="696"/>
      <c r="R26" s="696"/>
      <c r="S26" s="696"/>
      <c r="T26" s="696"/>
      <c r="U26" s="696"/>
      <c r="V26" s="696"/>
      <c r="W26" s="696"/>
      <c r="X26" s="298"/>
      <c r="Y26" s="792"/>
      <c r="Z26" s="793"/>
      <c r="AI26" s="271"/>
      <c r="AJ26" s="271"/>
      <c r="AK26" s="271"/>
      <c r="AL26" s="271"/>
      <c r="AM26" s="271"/>
      <c r="AN26" s="271"/>
    </row>
    <row r="27" spans="1:41" s="278" customFormat="1" ht="20.100000000000001" customHeight="1" thickBot="1" x14ac:dyDescent="0.25">
      <c r="A27" s="301" t="str">
        <f>IF([12]Datenquelle!$F$3&gt;1,IF([12]Datenquelle!$F$3=2,"EZ",IF([12]Datenquelle!$F$3&gt;2,"relevant","?")),"nicht relevant")</f>
        <v>nicht relevant</v>
      </c>
      <c r="B27" s="979">
        <v>2018</v>
      </c>
      <c r="C27" s="302">
        <f t="shared" si="0"/>
        <v>0</v>
      </c>
      <c r="D27" s="795"/>
      <c r="E27" s="795"/>
      <c r="F27" s="795"/>
      <c r="G27" s="795"/>
      <c r="H27" s="808"/>
      <c r="I27" s="810" t="str">
        <f>IF(SUM(J27:L27)=0,"",SUM(J27:L27))</f>
        <v/>
      </c>
      <c r="J27" s="696"/>
      <c r="K27" s="696"/>
      <c r="L27" s="696"/>
      <c r="M27" s="791" t="str">
        <f>IF(I27="","",IF(I27&gt;0,SUM(J27:K27) /I27,0))</f>
        <v/>
      </c>
      <c r="N27" s="809"/>
      <c r="O27" s="810" t="str">
        <f>IF(COUNTA(Q27:W27)&lt;7,"",SUM(J27+K27-Q27-V27-W27-U27))</f>
        <v/>
      </c>
      <c r="P27" s="297" t="str">
        <f>IF(AND(COUNTA(J27:K27)&gt;0,O27&lt;&gt;"",SUM(J27:K27)&gt;0),O27 /(J27+K27),"")</f>
        <v/>
      </c>
      <c r="Q27" s="696"/>
      <c r="R27" s="696"/>
      <c r="S27" s="696"/>
      <c r="T27" s="696"/>
      <c r="U27" s="696"/>
      <c r="V27" s="696"/>
      <c r="W27" s="696"/>
      <c r="X27" s="298"/>
      <c r="Y27" s="792"/>
      <c r="Z27" s="793"/>
      <c r="AI27" s="271"/>
      <c r="AJ27" s="271"/>
      <c r="AK27" s="271"/>
      <c r="AL27" s="271"/>
      <c r="AM27" s="271"/>
      <c r="AN27" s="271"/>
    </row>
    <row r="28" spans="1:41" s="278" customFormat="1" ht="20.100000000000001" customHeight="1" thickBot="1" x14ac:dyDescent="0.25">
      <c r="A28" s="304" t="str">
        <f>IF([12]Datenquelle!$F$3&gt;0,IF([12]Datenquelle!$F$3=1,"EZ",IF([12]Datenquelle!$F$3&gt;1,"relevant","?")),"nicht relevant")</f>
        <v>nicht relevant</v>
      </c>
      <c r="B28" s="980" t="s">
        <v>2882</v>
      </c>
      <c r="C28" s="305">
        <f t="shared" si="0"/>
        <v>0</v>
      </c>
      <c r="D28" s="697"/>
      <c r="E28" s="697"/>
      <c r="F28" s="697"/>
      <c r="G28" s="697"/>
      <c r="H28" s="307"/>
      <c r="I28" s="1854"/>
      <c r="J28" s="1854"/>
      <c r="K28" s="1854"/>
      <c r="L28" s="1854"/>
      <c r="M28" s="1854"/>
      <c r="N28" s="308"/>
      <c r="O28" s="1854"/>
      <c r="P28" s="1854"/>
      <c r="Q28" s="1854"/>
      <c r="R28" s="1854"/>
      <c r="S28" s="1854"/>
      <c r="T28" s="1854"/>
      <c r="U28" s="1854"/>
      <c r="V28" s="1854"/>
      <c r="W28" s="1854"/>
      <c r="X28" s="308"/>
      <c r="Y28" s="1855"/>
      <c r="Z28" s="1856"/>
      <c r="AI28" s="271"/>
      <c r="AJ28" s="271"/>
      <c r="AK28" s="271"/>
      <c r="AL28" s="271"/>
      <c r="AM28" s="271"/>
      <c r="AN28" s="271"/>
    </row>
    <row r="29" spans="1:41" s="278" customFormat="1" ht="20.100000000000001" customHeight="1" thickTop="1" thickBot="1" x14ac:dyDescent="0.25">
      <c r="A29" s="304" t="str">
        <f>IF([12]Datenquelle!$F$3&gt;0,IF([12]Datenquelle!$F$3=1,"EZ",IF([12]Datenquelle!$F$3&gt;1,"relevant","?")),"nicht relevant")</f>
        <v>nicht relevant</v>
      </c>
      <c r="B29" s="980" t="s">
        <v>2962</v>
      </c>
      <c r="C29" s="305">
        <f>SUM(D29:G29)</f>
        <v>0</v>
      </c>
      <c r="D29" s="697"/>
      <c r="E29" s="697"/>
      <c r="F29" s="697"/>
      <c r="G29" s="697"/>
      <c r="H29" s="307"/>
      <c r="I29" s="1854"/>
      <c r="J29" s="1854"/>
      <c r="K29" s="1854"/>
      <c r="L29" s="1854"/>
      <c r="M29" s="1854"/>
      <c r="N29" s="308"/>
      <c r="O29" s="1854"/>
      <c r="P29" s="1854"/>
      <c r="Q29" s="1854"/>
      <c r="R29" s="1854"/>
      <c r="S29" s="1854"/>
      <c r="T29" s="1854"/>
      <c r="U29" s="1854"/>
      <c r="V29" s="1854"/>
      <c r="W29" s="1854"/>
      <c r="X29" s="308"/>
      <c r="Y29" s="1855"/>
      <c r="Z29" s="1856"/>
      <c r="AI29" s="271"/>
      <c r="AJ29" s="271"/>
      <c r="AK29" s="271"/>
      <c r="AL29" s="271"/>
      <c r="AM29" s="271"/>
      <c r="AN29" s="271"/>
    </row>
    <row r="30" spans="1:41" ht="3" customHeight="1" thickTop="1" x14ac:dyDescent="0.25">
      <c r="A30"/>
      <c r="B30"/>
      <c r="C30"/>
      <c r="D30"/>
      <c r="E30"/>
      <c r="F30"/>
      <c r="G30"/>
      <c r="H30"/>
      <c r="I30"/>
      <c r="J30"/>
      <c r="K30"/>
      <c r="L30"/>
      <c r="M30"/>
      <c r="N30"/>
      <c r="O30"/>
      <c r="P30"/>
      <c r="Q30"/>
      <c r="R30"/>
      <c r="S30"/>
      <c r="T30"/>
      <c r="U30"/>
      <c r="V30"/>
      <c r="W30"/>
      <c r="X30"/>
      <c r="Y30"/>
      <c r="Z30"/>
      <c r="AI30" s="271"/>
      <c r="AJ30" s="271"/>
      <c r="AK30" s="271"/>
      <c r="AL30" s="271"/>
      <c r="AM30" s="271"/>
      <c r="AN30" s="271"/>
    </row>
    <row r="31" spans="1:41" ht="15" customHeight="1" x14ac:dyDescent="0.25">
      <c r="A31"/>
      <c r="B31"/>
      <c r="C31"/>
      <c r="D31"/>
      <c r="E31"/>
      <c r="F31" s="15" t="s">
        <v>2981</v>
      </c>
      <c r="G31" s="84"/>
      <c r="H31"/>
      <c r="I31"/>
      <c r="J31"/>
      <c r="K31"/>
      <c r="L31"/>
      <c r="M31" s="798" t="str">
        <f>IF(A26="EZ","-----",IF(A26= "Nicht relevant","-----",IF(COUNTBLANK(M24:M26)=3,"",SUMIF(A24:A26,"relevant",M24:M26) /COUNTIF(A24:A26,"relevant"))))</f>
        <v>-----</v>
      </c>
      <c r="N31"/>
      <c r="O31"/>
      <c r="P31"/>
      <c r="Q31"/>
      <c r="R31"/>
      <c r="S31"/>
      <c r="T31"/>
      <c r="U31"/>
      <c r="V31"/>
      <c r="W31"/>
      <c r="X31"/>
      <c r="Y31"/>
      <c r="AI31" s="271"/>
      <c r="AJ31" s="271"/>
      <c r="AK31" s="271"/>
      <c r="AL31" s="271"/>
      <c r="AM31" s="271"/>
      <c r="AN31" s="271"/>
    </row>
    <row r="32" spans="1:41" ht="11.25" customHeight="1" x14ac:dyDescent="0.2">
      <c r="A32" s="334"/>
      <c r="B32" s="335"/>
      <c r="C32" s="335"/>
      <c r="D32" s="335"/>
      <c r="E32" s="335"/>
      <c r="F32" s="335"/>
      <c r="G32" s="335"/>
      <c r="H32" s="335"/>
      <c r="I32" s="335"/>
      <c r="J32" s="335"/>
      <c r="K32" s="335"/>
      <c r="L32" s="335"/>
      <c r="M32" s="335"/>
      <c r="N32" s="335"/>
      <c r="O32" s="335"/>
      <c r="P32" s="336"/>
      <c r="Q32" s="336"/>
      <c r="R32" s="335"/>
      <c r="S32" s="335"/>
      <c r="T32" s="335"/>
      <c r="U32" s="335"/>
      <c r="V32" s="335"/>
      <c r="W32" s="335"/>
      <c r="X32" s="335"/>
      <c r="AI32" s="271"/>
      <c r="AJ32" s="271"/>
      <c r="AK32" s="271"/>
      <c r="AL32" s="271"/>
      <c r="AM32" s="271"/>
      <c r="AN32" s="271"/>
    </row>
    <row r="33" spans="1:29" s="84" customFormat="1" ht="14.1" customHeight="1" x14ac:dyDescent="0.2">
      <c r="A33" s="1774" t="s">
        <v>2502</v>
      </c>
      <c r="B33" s="1774"/>
      <c r="C33" s="1774"/>
      <c r="D33" s="1774"/>
      <c r="E33" s="1774"/>
      <c r="F33" s="1774"/>
      <c r="G33" s="1774"/>
      <c r="H33" s="1774"/>
      <c r="I33" s="1774"/>
      <c r="J33" s="1774"/>
      <c r="K33" s="1774"/>
      <c r="L33" s="1774"/>
      <c r="M33" s="1774"/>
      <c r="N33" s="1774"/>
      <c r="O33" s="1774"/>
      <c r="P33" s="1774"/>
      <c r="Q33" s="1774"/>
      <c r="R33" s="1774"/>
      <c r="S33" s="1774"/>
      <c r="T33" s="1774"/>
      <c r="U33" s="1774"/>
      <c r="V33" s="1774"/>
      <c r="W33" s="1774"/>
      <c r="X33" s="1774"/>
      <c r="Y33" s="1774"/>
      <c r="Z33" s="1774"/>
    </row>
    <row r="34" spans="1:29" s="84" customFormat="1" ht="14.1" customHeight="1" x14ac:dyDescent="0.2">
      <c r="A34" s="1774" t="s">
        <v>3244</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774"/>
      <c r="X34" s="1774"/>
      <c r="Y34" s="1774"/>
      <c r="Z34" s="1774"/>
    </row>
    <row r="35" spans="1:29" s="84" customFormat="1" ht="23.25" customHeight="1" x14ac:dyDescent="0.2">
      <c r="A35" s="1773" t="s">
        <v>3251</v>
      </c>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row>
    <row r="36" spans="1:29" s="84" customFormat="1" ht="21.75" customHeight="1" x14ac:dyDescent="0.2">
      <c r="A36" s="1773" t="s">
        <v>3755</v>
      </c>
      <c r="B36" s="1773"/>
      <c r="C36" s="1773"/>
      <c r="D36" s="1773"/>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811"/>
    </row>
    <row r="37" spans="1:29" s="84" customFormat="1" ht="14.1" customHeight="1" x14ac:dyDescent="0.2">
      <c r="A37" s="1774" t="s">
        <v>2503</v>
      </c>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row>
    <row r="38" spans="1:29" s="84" customFormat="1" ht="14.1" customHeight="1" x14ac:dyDescent="0.2">
      <c r="A38" s="1774" t="s">
        <v>3245</v>
      </c>
      <c r="B38" s="1774"/>
      <c r="C38" s="1774"/>
      <c r="D38" s="1774"/>
      <c r="E38" s="1774"/>
      <c r="F38" s="1774"/>
      <c r="G38" s="1774"/>
      <c r="H38" s="1774"/>
      <c r="I38" s="1774"/>
      <c r="J38" s="1774"/>
      <c r="K38" s="1774"/>
      <c r="L38" s="1774"/>
      <c r="M38" s="1774"/>
      <c r="N38" s="1774"/>
      <c r="O38" s="1774"/>
      <c r="P38" s="1774"/>
      <c r="Q38" s="1774"/>
      <c r="R38" s="1774"/>
      <c r="S38" s="1774"/>
      <c r="T38" s="1774"/>
      <c r="U38" s="1774"/>
      <c r="V38" s="1774"/>
      <c r="W38" s="1774"/>
      <c r="X38" s="1774"/>
      <c r="Y38" s="1774"/>
      <c r="Z38" s="1774"/>
    </row>
    <row r="39" spans="1:29" s="84" customFormat="1" ht="14.1" customHeight="1" x14ac:dyDescent="0.2">
      <c r="A39" s="1774" t="s">
        <v>3246</v>
      </c>
      <c r="B39" s="1774"/>
      <c r="C39" s="1774"/>
      <c r="D39" s="1774"/>
      <c r="E39" s="1774"/>
      <c r="F39" s="1774"/>
      <c r="G39" s="1774"/>
      <c r="H39" s="1774"/>
      <c r="I39" s="1774"/>
      <c r="J39" s="1774"/>
      <c r="K39" s="1774"/>
      <c r="L39" s="1774"/>
      <c r="M39" s="1774"/>
      <c r="N39" s="1774"/>
      <c r="O39" s="1774"/>
      <c r="P39" s="1774"/>
      <c r="Q39" s="1774"/>
      <c r="R39" s="1774"/>
      <c r="S39" s="1774"/>
      <c r="T39" s="1774"/>
      <c r="U39" s="1774"/>
      <c r="V39" s="1774"/>
      <c r="W39" s="1774"/>
      <c r="X39" s="1774"/>
      <c r="Y39" s="1774"/>
      <c r="Z39" s="1774"/>
    </row>
    <row r="40" spans="1:29" s="84" customFormat="1" ht="24.75" customHeight="1" x14ac:dyDescent="0.2">
      <c r="A40" s="1777" t="s">
        <v>3715</v>
      </c>
      <c r="B40" s="1777"/>
      <c r="C40" s="1777"/>
      <c r="D40" s="1777"/>
      <c r="E40" s="1777"/>
      <c r="F40" s="1777"/>
      <c r="G40" s="1777"/>
      <c r="H40" s="1777"/>
      <c r="I40" s="1777"/>
      <c r="J40" s="1777"/>
      <c r="K40" s="1777"/>
      <c r="L40" s="1777"/>
      <c r="M40" s="1777"/>
      <c r="N40" s="1777"/>
      <c r="O40" s="1777"/>
      <c r="P40" s="1777"/>
      <c r="Q40" s="1777"/>
      <c r="R40" s="1777"/>
      <c r="S40" s="1777"/>
      <c r="T40" s="1777"/>
      <c r="U40" s="1777"/>
      <c r="V40" s="1777"/>
      <c r="W40" s="1777"/>
      <c r="X40" s="1777"/>
      <c r="Y40" s="1777"/>
      <c r="Z40" s="1777"/>
      <c r="AA40" s="800"/>
    </row>
    <row r="41" spans="1:29" s="84" customFormat="1" ht="15.75" customHeight="1" x14ac:dyDescent="0.2">
      <c r="A41" s="1776" t="s">
        <v>3756</v>
      </c>
      <c r="B41" s="1776"/>
      <c r="C41" s="1776"/>
      <c r="D41" s="1776"/>
      <c r="E41" s="1776"/>
      <c r="F41" s="1776"/>
      <c r="G41" s="1776"/>
      <c r="H41" s="1776"/>
      <c r="I41" s="1776"/>
      <c r="J41" s="1776"/>
      <c r="K41" s="1776"/>
      <c r="L41" s="1776"/>
      <c r="M41" s="1776"/>
      <c r="N41" s="1776"/>
      <c r="O41" s="1776"/>
      <c r="P41" s="1776"/>
      <c r="Q41" s="1776"/>
      <c r="R41" s="1776"/>
      <c r="S41" s="1776"/>
      <c r="T41" s="1776"/>
      <c r="U41" s="1776"/>
      <c r="V41" s="1776"/>
      <c r="W41" s="1776"/>
      <c r="X41" s="1776"/>
      <c r="Y41" s="1776"/>
      <c r="Z41" s="1776"/>
    </row>
    <row r="42" spans="1:29" s="84" customFormat="1" ht="36.75" customHeight="1" x14ac:dyDescent="0.2">
      <c r="A42" s="1777" t="s">
        <v>3754</v>
      </c>
      <c r="B42" s="1777"/>
      <c r="C42" s="1777"/>
      <c r="D42" s="1777"/>
      <c r="E42" s="1777"/>
      <c r="F42" s="1777"/>
      <c r="G42" s="1777"/>
      <c r="H42" s="1777"/>
      <c r="I42" s="1777"/>
      <c r="J42" s="1777"/>
      <c r="K42" s="1777"/>
      <c r="L42" s="1777"/>
      <c r="M42" s="1777"/>
      <c r="N42" s="1777"/>
      <c r="O42" s="1777"/>
      <c r="P42" s="1777"/>
      <c r="Q42" s="1777"/>
      <c r="R42" s="1777"/>
      <c r="S42" s="1777"/>
      <c r="T42" s="1777"/>
      <c r="U42" s="1777"/>
      <c r="V42" s="1777"/>
      <c r="W42" s="1777"/>
      <c r="X42" s="1777"/>
      <c r="Y42" s="1777"/>
      <c r="Z42" s="1777"/>
      <c r="AA42" s="800"/>
    </row>
    <row r="43" spans="1:29" s="84" customFormat="1" ht="15.75" customHeight="1" x14ac:dyDescent="0.2">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row>
    <row r="44" spans="1:29" s="84" customFormat="1" ht="14.1" customHeight="1" x14ac:dyDescent="0.2">
      <c r="A44" s="311" t="s">
        <v>743</v>
      </c>
      <c r="Z44" s="15"/>
    </row>
    <row r="45" spans="1:29" s="84" customFormat="1" ht="14.1" customHeight="1" x14ac:dyDescent="0.2">
      <c r="A45" s="312" t="s">
        <v>744</v>
      </c>
      <c r="Z45" s="15"/>
    </row>
    <row r="46" spans="1:29" s="312" customFormat="1" ht="14.1" customHeight="1" x14ac:dyDescent="0.25">
      <c r="A46" s="312" t="s">
        <v>745</v>
      </c>
    </row>
    <row r="47" spans="1:29" s="84" customFormat="1" ht="11.25" x14ac:dyDescent="0.2">
      <c r="A47" s="976" t="s">
        <v>746</v>
      </c>
      <c r="B47" s="1775" t="s">
        <v>3253</v>
      </c>
      <c r="C47" s="1775"/>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row>
    <row r="48" spans="1:29" s="84" customFormat="1" ht="14.1" customHeight="1" x14ac:dyDescent="0.2">
      <c r="A48" s="321" t="s">
        <v>747</v>
      </c>
      <c r="B48" s="312" t="s">
        <v>2504</v>
      </c>
      <c r="Z48" s="15"/>
    </row>
    <row r="49" spans="1:36" s="84" customFormat="1" ht="14.1" customHeight="1" x14ac:dyDescent="0.2">
      <c r="A49" s="321" t="s">
        <v>748</v>
      </c>
      <c r="B49" s="312" t="s">
        <v>2505</v>
      </c>
      <c r="E49" s="322"/>
      <c r="Z49" s="15"/>
    </row>
    <row r="50" spans="1:36" s="84" customFormat="1" ht="14.1" customHeight="1" x14ac:dyDescent="0.2">
      <c r="A50" s="321" t="s">
        <v>749</v>
      </c>
      <c r="B50" s="312" t="s">
        <v>750</v>
      </c>
      <c r="Z50" s="15"/>
    </row>
    <row r="51" spans="1:36" s="84" customFormat="1" ht="14.1" customHeight="1" x14ac:dyDescent="0.2">
      <c r="A51" s="323" t="s">
        <v>751</v>
      </c>
      <c r="B51" s="312" t="s">
        <v>752</v>
      </c>
      <c r="Z51" s="15"/>
    </row>
    <row r="52" spans="1:36" s="84" customFormat="1" ht="14.1" customHeight="1" x14ac:dyDescent="0.2">
      <c r="A52" s="321" t="s">
        <v>753</v>
      </c>
      <c r="B52" s="312" t="s">
        <v>879</v>
      </c>
      <c r="Z52" s="15"/>
    </row>
    <row r="53" spans="1:36" s="84" customFormat="1" ht="18.75" customHeight="1" x14ac:dyDescent="0.2">
      <c r="A53" s="312"/>
      <c r="Z53" s="15"/>
    </row>
    <row r="54" spans="1:36" s="84" customFormat="1" ht="14.1" customHeight="1" x14ac:dyDescent="0.2">
      <c r="A54" s="311" t="s">
        <v>754</v>
      </c>
    </row>
    <row r="55" spans="1:36" s="84" customFormat="1" ht="14.1" customHeight="1" x14ac:dyDescent="0.2">
      <c r="A55" s="312" t="s">
        <v>755</v>
      </c>
    </row>
    <row r="56" spans="1:36" s="84" customFormat="1" ht="14.1" customHeight="1" x14ac:dyDescent="0.2">
      <c r="A56" s="312" t="s">
        <v>756</v>
      </c>
    </row>
    <row r="57" spans="1:36" s="84" customFormat="1" ht="14.1" customHeight="1" x14ac:dyDescent="0.2">
      <c r="A57" s="312" t="s">
        <v>861</v>
      </c>
      <c r="AE57" s="312"/>
      <c r="AF57" s="312"/>
      <c r="AG57" s="312"/>
      <c r="AH57" s="312"/>
      <c r="AI57" s="312"/>
      <c r="AJ57" s="312"/>
    </row>
    <row r="58" spans="1:36" s="84" customFormat="1" ht="14.1" customHeight="1" x14ac:dyDescent="0.2">
      <c r="A58" s="312"/>
    </row>
    <row r="59" spans="1:36" s="84" customFormat="1" ht="14.1" customHeight="1" x14ac:dyDescent="0.2">
      <c r="A59" s="324" t="s">
        <v>757</v>
      </c>
    </row>
    <row r="60" spans="1:36" s="84" customFormat="1" ht="21" customHeight="1" x14ac:dyDescent="0.2">
      <c r="A60" s="370" t="s">
        <v>862</v>
      </c>
      <c r="B60" s="1831" t="s">
        <v>758</v>
      </c>
      <c r="C60" s="1849"/>
      <c r="D60" s="1850"/>
      <c r="E60" s="1831" t="s">
        <v>759</v>
      </c>
      <c r="F60" s="1849"/>
      <c r="G60" s="1850"/>
      <c r="H60" s="1851" t="s">
        <v>760</v>
      </c>
      <c r="I60" s="1852"/>
      <c r="J60" s="1852"/>
      <c r="K60" s="1852"/>
      <c r="L60" s="1852"/>
      <c r="M60" s="1852"/>
      <c r="N60" s="1852"/>
      <c r="O60" s="1852"/>
      <c r="P60" s="1852"/>
      <c r="Q60" s="1852"/>
      <c r="R60" s="1852"/>
      <c r="S60" s="1852"/>
      <c r="T60" s="1852"/>
      <c r="U60" s="1852"/>
      <c r="V60" s="1852"/>
      <c r="W60" s="1852"/>
      <c r="X60" s="1852"/>
      <c r="Y60" s="1852"/>
      <c r="Z60" s="1853"/>
    </row>
    <row r="61" spans="1:36" s="84" customFormat="1" ht="14.1" customHeight="1" x14ac:dyDescent="0.2">
      <c r="A61" s="176" t="s">
        <v>761</v>
      </c>
      <c r="B61" s="1740" t="s">
        <v>762</v>
      </c>
      <c r="C61" s="1745"/>
      <c r="D61" s="1746"/>
      <c r="E61" s="1770"/>
      <c r="F61" s="1771"/>
      <c r="G61" s="1772"/>
      <c r="H61" s="371"/>
      <c r="I61" s="325" t="s">
        <v>763</v>
      </c>
      <c r="J61" s="326"/>
      <c r="K61" s="326"/>
      <c r="L61" s="326"/>
      <c r="M61" s="326"/>
      <c r="N61" s="326"/>
      <c r="O61" s="326"/>
      <c r="P61" s="368"/>
      <c r="Q61" s="368"/>
      <c r="R61" s="368"/>
      <c r="S61" s="368"/>
      <c r="T61" s="368"/>
      <c r="U61" s="368"/>
      <c r="V61" s="368"/>
      <c r="W61" s="368"/>
      <c r="X61" s="368"/>
      <c r="Y61" s="368"/>
      <c r="Z61" s="369"/>
    </row>
    <row r="62" spans="1:36" s="84" customFormat="1" ht="14.1" customHeight="1" x14ac:dyDescent="0.2">
      <c r="A62" s="176" t="s">
        <v>761</v>
      </c>
      <c r="B62" s="1740" t="s">
        <v>764</v>
      </c>
      <c r="C62" s="1745"/>
      <c r="D62" s="1746"/>
      <c r="E62" s="1765"/>
      <c r="F62" s="1766"/>
      <c r="G62" s="1767"/>
      <c r="H62" s="371"/>
      <c r="I62" s="372" t="s">
        <v>863</v>
      </c>
      <c r="J62" s="373"/>
      <c r="K62" s="373"/>
      <c r="L62" s="373"/>
      <c r="M62" s="373"/>
      <c r="N62" s="373"/>
      <c r="O62" s="373"/>
      <c r="P62" s="374"/>
      <c r="Q62" s="374"/>
      <c r="R62" s="374"/>
      <c r="S62" s="374"/>
      <c r="T62" s="374"/>
      <c r="U62" s="374"/>
      <c r="V62" s="374"/>
      <c r="W62" s="374"/>
      <c r="X62" s="374"/>
      <c r="Y62" s="374"/>
      <c r="Z62" s="375"/>
    </row>
    <row r="63" spans="1:36" s="84" customFormat="1" ht="14.1" customHeight="1" x14ac:dyDescent="0.2">
      <c r="A63" s="176" t="s">
        <v>22</v>
      </c>
      <c r="B63" s="1740" t="s">
        <v>765</v>
      </c>
      <c r="C63" s="1745"/>
      <c r="D63" s="1746"/>
      <c r="E63" s="1843" t="s">
        <v>2493</v>
      </c>
      <c r="F63" s="1844"/>
      <c r="G63" s="1845"/>
      <c r="H63" s="371"/>
      <c r="I63" s="372" t="s">
        <v>864</v>
      </c>
      <c r="J63" s="372"/>
      <c r="K63" s="372"/>
      <c r="L63" s="372"/>
      <c r="M63" s="372"/>
      <c r="N63" s="372"/>
      <c r="O63" s="372"/>
      <c r="P63" s="125"/>
      <c r="Q63" s="125"/>
      <c r="R63" s="125"/>
      <c r="S63" s="125"/>
      <c r="T63" s="125"/>
      <c r="U63" s="125"/>
      <c r="V63" s="125"/>
      <c r="W63" s="125"/>
      <c r="X63" s="125"/>
      <c r="Y63" s="125"/>
      <c r="Z63" s="376"/>
    </row>
    <row r="64" spans="1:36" s="84" customFormat="1" ht="14.1" customHeight="1" x14ac:dyDescent="0.2">
      <c r="A64" s="176" t="s">
        <v>50</v>
      </c>
      <c r="B64" s="1740" t="s">
        <v>766</v>
      </c>
      <c r="C64" s="1745"/>
      <c r="D64" s="1746"/>
      <c r="E64" s="1843" t="s">
        <v>729</v>
      </c>
      <c r="F64" s="1844"/>
      <c r="G64" s="1845"/>
      <c r="H64" s="371"/>
      <c r="I64" s="372" t="s">
        <v>3440</v>
      </c>
      <c r="J64" s="372"/>
      <c r="K64" s="372"/>
      <c r="L64" s="372"/>
      <c r="M64" s="372"/>
      <c r="N64" s="372"/>
      <c r="O64" s="372"/>
      <c r="P64" s="125"/>
      <c r="Q64" s="125"/>
      <c r="R64" s="125"/>
      <c r="S64" s="125"/>
      <c r="T64" s="125"/>
      <c r="U64" s="125"/>
      <c r="V64" s="125"/>
      <c r="W64" s="125"/>
      <c r="X64" s="125"/>
      <c r="Y64" s="125"/>
      <c r="Z64" s="376"/>
    </row>
    <row r="65" spans="1:26" s="84" customFormat="1" ht="14.1" customHeight="1" x14ac:dyDescent="0.2">
      <c r="A65" s="176" t="s">
        <v>54</v>
      </c>
      <c r="B65" s="1740" t="s">
        <v>767</v>
      </c>
      <c r="C65" s="1745"/>
      <c r="D65" s="1746"/>
      <c r="E65" s="1843" t="s">
        <v>729</v>
      </c>
      <c r="F65" s="1844"/>
      <c r="G65" s="1845"/>
      <c r="H65" s="371"/>
      <c r="I65" s="372" t="s">
        <v>768</v>
      </c>
      <c r="J65" s="372"/>
      <c r="K65" s="372"/>
      <c r="L65" s="372"/>
      <c r="M65" s="372"/>
      <c r="N65" s="372"/>
      <c r="O65" s="372"/>
      <c r="P65" s="125"/>
      <c r="Q65" s="125"/>
      <c r="R65" s="125"/>
      <c r="S65" s="125"/>
      <c r="T65" s="125"/>
      <c r="U65" s="125"/>
      <c r="V65" s="125"/>
      <c r="W65" s="125"/>
      <c r="X65" s="125"/>
      <c r="Y65" s="125"/>
      <c r="Z65" s="376"/>
    </row>
    <row r="66" spans="1:26" s="84" customFormat="1" ht="14.1" customHeight="1" x14ac:dyDescent="0.2">
      <c r="A66" s="176" t="s">
        <v>769</v>
      </c>
      <c r="B66" s="1740" t="s">
        <v>865</v>
      </c>
      <c r="C66" s="1745"/>
      <c r="D66" s="1746"/>
      <c r="E66" s="1843" t="s">
        <v>729</v>
      </c>
      <c r="F66" s="1844"/>
      <c r="G66" s="1845"/>
      <c r="H66" s="371"/>
      <c r="I66" s="372" t="s">
        <v>770</v>
      </c>
      <c r="J66" s="372"/>
      <c r="K66" s="372"/>
      <c r="L66" s="372"/>
      <c r="M66" s="372"/>
      <c r="N66" s="372"/>
      <c r="O66" s="372"/>
      <c r="P66" s="125"/>
      <c r="Q66" s="125"/>
      <c r="R66" s="125"/>
      <c r="S66" s="125"/>
      <c r="T66" s="125"/>
      <c r="U66" s="125"/>
      <c r="V66" s="125"/>
      <c r="W66" s="125"/>
      <c r="X66" s="125"/>
      <c r="Y66" s="125"/>
      <c r="Z66" s="376"/>
    </row>
    <row r="67" spans="1:26" s="84" customFormat="1" ht="14.1" customHeight="1" x14ac:dyDescent="0.2">
      <c r="A67" s="176" t="s">
        <v>2506</v>
      </c>
      <c r="B67" s="1740" t="s">
        <v>2507</v>
      </c>
      <c r="C67" s="1745"/>
      <c r="D67" s="1746"/>
      <c r="E67" s="1846" t="s">
        <v>728</v>
      </c>
      <c r="F67" s="1847"/>
      <c r="G67" s="1848"/>
      <c r="H67" s="371"/>
      <c r="I67" s="372" t="s">
        <v>2508</v>
      </c>
      <c r="J67" s="372"/>
      <c r="K67" s="372"/>
      <c r="L67" s="372"/>
      <c r="M67" s="372"/>
      <c r="N67" s="372"/>
      <c r="O67" s="372"/>
      <c r="P67" s="125"/>
      <c r="Q67" s="125"/>
      <c r="R67" s="125"/>
      <c r="S67" s="125"/>
      <c r="T67" s="125"/>
      <c r="U67" s="125"/>
      <c r="V67" s="125"/>
      <c r="W67" s="125"/>
      <c r="X67" s="125"/>
      <c r="Y67" s="125"/>
      <c r="Z67" s="376"/>
    </row>
    <row r="68" spans="1:26" s="84" customFormat="1" ht="14.1" customHeight="1" x14ac:dyDescent="0.2">
      <c r="A68" s="176" t="s">
        <v>46</v>
      </c>
      <c r="B68" s="1740" t="s">
        <v>980</v>
      </c>
      <c r="C68" s="1745"/>
      <c r="D68" s="1746"/>
      <c r="E68" s="1747" t="s">
        <v>727</v>
      </c>
      <c r="F68" s="1748"/>
      <c r="G68" s="1749"/>
      <c r="H68" s="371"/>
      <c r="I68" s="372" t="s">
        <v>3248</v>
      </c>
      <c r="J68" s="372"/>
      <c r="K68" s="372"/>
      <c r="L68" s="372"/>
      <c r="M68" s="372"/>
      <c r="N68" s="372"/>
      <c r="O68" s="372"/>
      <c r="P68" s="125"/>
      <c r="Q68" s="125"/>
      <c r="R68" s="125"/>
      <c r="S68" s="125"/>
      <c r="T68" s="125"/>
      <c r="U68" s="125"/>
      <c r="V68" s="125"/>
      <c r="W68" s="125"/>
      <c r="X68" s="125"/>
      <c r="Y68" s="125"/>
      <c r="Z68" s="376"/>
    </row>
    <row r="69" spans="1:26" s="84" customFormat="1" ht="14.1" customHeight="1" x14ac:dyDescent="0.2">
      <c r="A69" s="176" t="s">
        <v>730</v>
      </c>
      <c r="B69" s="1740" t="s">
        <v>866</v>
      </c>
      <c r="C69" s="1745"/>
      <c r="D69" s="1746"/>
      <c r="E69" s="1747" t="s">
        <v>727</v>
      </c>
      <c r="F69" s="1748"/>
      <c r="G69" s="1749"/>
      <c r="H69" s="371"/>
      <c r="I69" s="372" t="s">
        <v>773</v>
      </c>
      <c r="J69" s="372"/>
      <c r="K69" s="372"/>
      <c r="L69" s="372"/>
      <c r="M69" s="372"/>
      <c r="N69" s="372"/>
      <c r="O69" s="372"/>
      <c r="P69" s="125"/>
      <c r="Q69" s="125"/>
      <c r="R69" s="125"/>
      <c r="S69" s="125"/>
      <c r="T69" s="125"/>
      <c r="U69" s="125"/>
      <c r="V69" s="125"/>
      <c r="W69" s="125"/>
      <c r="X69" s="125"/>
      <c r="Y69" s="125"/>
      <c r="Z69" s="376"/>
    </row>
    <row r="70" spans="1:26" s="84" customFormat="1" ht="14.1" customHeight="1" x14ac:dyDescent="0.2">
      <c r="A70" s="49" t="s">
        <v>2979</v>
      </c>
      <c r="B70" s="1840" t="s">
        <v>2980</v>
      </c>
      <c r="C70" s="1841"/>
      <c r="D70" s="1842"/>
      <c r="E70" s="1747" t="s">
        <v>727</v>
      </c>
      <c r="F70" s="1748"/>
      <c r="G70" s="1749"/>
      <c r="H70" s="371"/>
      <c r="I70" s="372" t="s">
        <v>2509</v>
      </c>
      <c r="J70" s="372"/>
      <c r="K70" s="372"/>
      <c r="L70" s="372"/>
      <c r="M70" s="372"/>
      <c r="N70" s="372"/>
      <c r="O70" s="372"/>
      <c r="P70" s="125"/>
      <c r="Q70" s="125"/>
      <c r="R70" s="125"/>
      <c r="S70" s="125"/>
      <c r="T70" s="125"/>
      <c r="U70" s="125"/>
      <c r="V70" s="125"/>
      <c r="W70" s="125"/>
      <c r="X70" s="125"/>
      <c r="Y70" s="125"/>
      <c r="Z70" s="376"/>
    </row>
    <row r="71" spans="1:26" s="84" customFormat="1" ht="14.1" hidden="1" customHeight="1" x14ac:dyDescent="0.2">
      <c r="A71" s="49" t="s">
        <v>0</v>
      </c>
      <c r="B71" s="1840" t="s">
        <v>774</v>
      </c>
      <c r="C71" s="1841"/>
      <c r="D71" s="1842"/>
      <c r="E71" s="1747" t="s">
        <v>727</v>
      </c>
      <c r="F71" s="1748"/>
      <c r="G71" s="1749"/>
      <c r="H71" s="371"/>
      <c r="I71" s="372" t="s">
        <v>3250</v>
      </c>
      <c r="J71" s="372"/>
      <c r="K71" s="372"/>
      <c r="L71" s="372"/>
      <c r="M71" s="372"/>
      <c r="N71" s="372"/>
      <c r="O71" s="372"/>
      <c r="P71" s="125"/>
      <c r="Q71" s="125"/>
      <c r="R71" s="125"/>
      <c r="S71" s="125"/>
      <c r="T71" s="125"/>
      <c r="U71" s="125"/>
      <c r="V71" s="125"/>
      <c r="W71" s="125"/>
      <c r="X71" s="125"/>
      <c r="Y71" s="125"/>
      <c r="Z71" s="376"/>
    </row>
    <row r="72" spans="1:26" s="84" customFormat="1" ht="14.1" customHeight="1" x14ac:dyDescent="0.2">
      <c r="A72" s="49" t="s">
        <v>870</v>
      </c>
      <c r="B72" s="1840" t="s">
        <v>880</v>
      </c>
      <c r="C72" s="1841"/>
      <c r="D72" s="1842"/>
      <c r="E72" s="1747" t="s">
        <v>727</v>
      </c>
      <c r="F72" s="1748"/>
      <c r="G72" s="1749"/>
      <c r="H72" s="371"/>
      <c r="I72" s="377" t="s">
        <v>869</v>
      </c>
      <c r="J72" s="372"/>
      <c r="K72" s="372"/>
      <c r="L72" s="372"/>
      <c r="M72" s="372"/>
      <c r="N72" s="372"/>
      <c r="O72" s="805" t="s">
        <v>2511</v>
      </c>
      <c r="P72" s="125"/>
      <c r="Q72" s="812">
        <f>B23</f>
        <v>2014</v>
      </c>
      <c r="R72" s="125"/>
      <c r="S72" s="377"/>
      <c r="T72" s="125"/>
      <c r="U72" s="125"/>
      <c r="V72" s="125"/>
      <c r="W72" s="125"/>
      <c r="X72" s="125"/>
      <c r="Y72" s="125"/>
      <c r="Z72" s="376"/>
    </row>
    <row r="73" spans="1:26" s="84" customFormat="1" ht="14.1" customHeight="1" x14ac:dyDescent="0.2">
      <c r="A73" s="49" t="s">
        <v>872</v>
      </c>
      <c r="B73" s="1840" t="s">
        <v>881</v>
      </c>
      <c r="C73" s="1841"/>
      <c r="D73" s="1842"/>
      <c r="E73" s="1747" t="s">
        <v>727</v>
      </c>
      <c r="F73" s="1748"/>
      <c r="G73" s="1749"/>
      <c r="H73" s="371"/>
      <c r="I73" s="377" t="s">
        <v>869</v>
      </c>
      <c r="J73" s="372"/>
      <c r="K73" s="372"/>
      <c r="L73" s="372"/>
      <c r="M73" s="372"/>
      <c r="N73" s="372"/>
      <c r="O73" s="805" t="s">
        <v>2511</v>
      </c>
      <c r="P73" s="125"/>
      <c r="Q73" s="812">
        <f>B24</f>
        <v>2015</v>
      </c>
      <c r="R73" s="125"/>
      <c r="S73" s="377"/>
      <c r="T73" s="125"/>
      <c r="U73" s="125"/>
      <c r="V73" s="125"/>
      <c r="W73" s="125"/>
      <c r="X73" s="125"/>
      <c r="Y73" s="125"/>
      <c r="Z73" s="376"/>
    </row>
    <row r="74" spans="1:26" s="84" customFormat="1" ht="14.1" customHeight="1" x14ac:dyDescent="0.2">
      <c r="A74" s="49" t="s">
        <v>776</v>
      </c>
      <c r="B74" s="1840" t="s">
        <v>882</v>
      </c>
      <c r="C74" s="1841"/>
      <c r="D74" s="1842"/>
      <c r="E74" s="1747" t="s">
        <v>727</v>
      </c>
      <c r="F74" s="1748"/>
      <c r="G74" s="1749"/>
      <c r="H74" s="371"/>
      <c r="I74" s="377" t="s">
        <v>869</v>
      </c>
      <c r="J74" s="372"/>
      <c r="K74" s="372"/>
      <c r="L74" s="372"/>
      <c r="M74" s="372"/>
      <c r="N74" s="372"/>
      <c r="O74" s="805" t="s">
        <v>2511</v>
      </c>
      <c r="P74" s="125"/>
      <c r="Q74" s="812">
        <f>B25</f>
        <v>2016</v>
      </c>
      <c r="R74" s="125"/>
      <c r="S74" s="377"/>
      <c r="T74" s="125"/>
      <c r="U74" s="125"/>
      <c r="V74" s="125"/>
      <c r="W74" s="125"/>
      <c r="X74" s="125"/>
      <c r="Y74" s="125"/>
      <c r="Z74" s="376"/>
    </row>
    <row r="75" spans="1:26" s="84" customFormat="1" ht="14.1" customHeight="1" x14ac:dyDescent="0.2">
      <c r="A75" s="49" t="s">
        <v>778</v>
      </c>
      <c r="B75" s="1840" t="s">
        <v>883</v>
      </c>
      <c r="C75" s="1841"/>
      <c r="D75" s="1842"/>
      <c r="E75" s="1747" t="s">
        <v>727</v>
      </c>
      <c r="F75" s="1748"/>
      <c r="G75" s="1749"/>
      <c r="H75" s="371"/>
      <c r="I75" s="377" t="s">
        <v>869</v>
      </c>
      <c r="J75" s="372"/>
      <c r="K75" s="372"/>
      <c r="L75" s="372"/>
      <c r="M75" s="372"/>
      <c r="N75" s="372"/>
      <c r="O75" s="805" t="s">
        <v>2511</v>
      </c>
      <c r="P75" s="125"/>
      <c r="Q75" s="812">
        <f>B26</f>
        <v>2017</v>
      </c>
      <c r="R75" s="125"/>
      <c r="S75" s="377"/>
      <c r="T75" s="125"/>
      <c r="U75" s="125"/>
      <c r="V75" s="125"/>
      <c r="W75" s="125"/>
      <c r="X75" s="125"/>
      <c r="Y75" s="125"/>
      <c r="Z75" s="376"/>
    </row>
    <row r="76" spans="1:26" s="84" customFormat="1" ht="14.1" customHeight="1" x14ac:dyDescent="0.2">
      <c r="A76" s="49" t="s">
        <v>2880</v>
      </c>
      <c r="B76" s="1840" t="s">
        <v>883</v>
      </c>
      <c r="C76" s="1841"/>
      <c r="D76" s="1842"/>
      <c r="E76" s="1747" t="s">
        <v>727</v>
      </c>
      <c r="F76" s="1748"/>
      <c r="G76" s="1749"/>
      <c r="H76" s="371"/>
      <c r="I76" s="377" t="s">
        <v>869</v>
      </c>
      <c r="J76" s="372"/>
      <c r="K76" s="372"/>
      <c r="L76" s="372"/>
      <c r="M76" s="372"/>
      <c r="N76" s="372"/>
      <c r="O76" s="805" t="s">
        <v>2511</v>
      </c>
      <c r="P76" s="125"/>
      <c r="Q76" s="812">
        <f>B27</f>
        <v>2018</v>
      </c>
      <c r="R76" s="125"/>
      <c r="S76" s="377"/>
      <c r="T76" s="125"/>
      <c r="U76" s="125"/>
      <c r="V76" s="125"/>
      <c r="W76" s="125"/>
      <c r="X76" s="125"/>
      <c r="Y76" s="125"/>
      <c r="Z76" s="376"/>
    </row>
    <row r="77" spans="1:26" s="84" customFormat="1" ht="14.1" customHeight="1" x14ac:dyDescent="0.2">
      <c r="A77" s="49" t="s">
        <v>876</v>
      </c>
      <c r="B77" s="1840" t="s">
        <v>881</v>
      </c>
      <c r="C77" s="1841"/>
      <c r="D77" s="1842"/>
      <c r="E77" s="1747" t="s">
        <v>727</v>
      </c>
      <c r="F77" s="1748"/>
      <c r="G77" s="1749"/>
      <c r="H77" s="371"/>
      <c r="I77" s="377" t="s">
        <v>875</v>
      </c>
      <c r="J77" s="372"/>
      <c r="K77" s="372"/>
      <c r="L77" s="372"/>
      <c r="M77" s="372"/>
      <c r="N77" s="372"/>
      <c r="O77" s="805" t="s">
        <v>2511</v>
      </c>
      <c r="P77" s="125"/>
      <c r="Q77" s="812">
        <f>B23</f>
        <v>2014</v>
      </c>
      <c r="R77" s="125"/>
      <c r="S77" s="377"/>
      <c r="T77" s="125"/>
      <c r="U77" s="125"/>
      <c r="V77" s="125"/>
      <c r="W77" s="125"/>
      <c r="X77" s="125"/>
      <c r="Y77" s="125"/>
      <c r="Z77" s="376"/>
    </row>
    <row r="78" spans="1:26" s="84" customFormat="1" ht="14.1" customHeight="1" x14ac:dyDescent="0.2">
      <c r="A78" s="49" t="s">
        <v>877</v>
      </c>
      <c r="B78" s="1840" t="s">
        <v>871</v>
      </c>
      <c r="C78" s="1841"/>
      <c r="D78" s="1842"/>
      <c r="E78" s="1747" t="s">
        <v>727</v>
      </c>
      <c r="F78" s="1748"/>
      <c r="G78" s="1749"/>
      <c r="H78" s="371"/>
      <c r="I78" s="377" t="s">
        <v>875</v>
      </c>
      <c r="J78" s="372"/>
      <c r="K78" s="372"/>
      <c r="L78" s="372"/>
      <c r="M78" s="372"/>
      <c r="N78" s="372"/>
      <c r="O78" s="805" t="s">
        <v>2511</v>
      </c>
      <c r="P78" s="125"/>
      <c r="Q78" s="812">
        <f>B24</f>
        <v>2015</v>
      </c>
      <c r="R78" s="125"/>
      <c r="S78" s="377"/>
      <c r="T78" s="125"/>
      <c r="U78" s="125"/>
      <c r="V78" s="125"/>
      <c r="W78" s="125"/>
      <c r="X78" s="125"/>
      <c r="Y78" s="125"/>
      <c r="Z78" s="376"/>
    </row>
    <row r="79" spans="1:26" s="84" customFormat="1" ht="14.1" customHeight="1" x14ac:dyDescent="0.2">
      <c r="A79" s="49" t="s">
        <v>779</v>
      </c>
      <c r="B79" s="1840" t="s">
        <v>884</v>
      </c>
      <c r="C79" s="1841"/>
      <c r="D79" s="1842"/>
      <c r="E79" s="1747" t="s">
        <v>727</v>
      </c>
      <c r="F79" s="1748"/>
      <c r="G79" s="1749"/>
      <c r="H79" s="371"/>
      <c r="I79" s="377" t="s">
        <v>875</v>
      </c>
      <c r="J79" s="372"/>
      <c r="K79" s="372"/>
      <c r="L79" s="372"/>
      <c r="M79" s="372"/>
      <c r="N79" s="372"/>
      <c r="O79" s="805" t="s">
        <v>2511</v>
      </c>
      <c r="P79" s="125"/>
      <c r="Q79" s="812">
        <f>B25</f>
        <v>2016</v>
      </c>
      <c r="R79" s="125"/>
      <c r="S79" s="377"/>
      <c r="T79" s="125"/>
      <c r="U79" s="125"/>
      <c r="V79" s="125"/>
      <c r="W79" s="125"/>
      <c r="X79" s="125"/>
      <c r="Y79" s="125"/>
      <c r="Z79" s="376"/>
    </row>
    <row r="80" spans="1:26" s="84" customFormat="1" ht="14.1" customHeight="1" x14ac:dyDescent="0.2">
      <c r="A80" s="49" t="s">
        <v>780</v>
      </c>
      <c r="B80" s="1840" t="s">
        <v>873</v>
      </c>
      <c r="C80" s="1841"/>
      <c r="D80" s="1842"/>
      <c r="E80" s="1747" t="s">
        <v>727</v>
      </c>
      <c r="F80" s="1748"/>
      <c r="G80" s="1749"/>
      <c r="H80" s="371"/>
      <c r="I80" s="377" t="s">
        <v>875</v>
      </c>
      <c r="J80" s="372"/>
      <c r="K80" s="372"/>
      <c r="L80" s="372"/>
      <c r="M80" s="372"/>
      <c r="N80" s="372"/>
      <c r="O80" s="805" t="s">
        <v>2511</v>
      </c>
      <c r="P80" s="125"/>
      <c r="Q80" s="812">
        <f>B26</f>
        <v>2017</v>
      </c>
      <c r="R80" s="125"/>
      <c r="S80" s="377"/>
      <c r="T80" s="125"/>
      <c r="U80" s="125"/>
      <c r="V80" s="125"/>
      <c r="W80" s="125"/>
      <c r="X80" s="125"/>
      <c r="Y80" s="125"/>
      <c r="Z80" s="376"/>
    </row>
    <row r="81" spans="1:26" s="84" customFormat="1" ht="14.1" customHeight="1" x14ac:dyDescent="0.2">
      <c r="A81" s="49" t="s">
        <v>2881</v>
      </c>
      <c r="B81" s="1840" t="s">
        <v>873</v>
      </c>
      <c r="C81" s="1841"/>
      <c r="D81" s="1842"/>
      <c r="E81" s="1747" t="s">
        <v>727</v>
      </c>
      <c r="F81" s="1748"/>
      <c r="G81" s="1749"/>
      <c r="H81" s="371"/>
      <c r="I81" s="377" t="s">
        <v>875</v>
      </c>
      <c r="J81" s="372"/>
      <c r="K81" s="372"/>
      <c r="L81" s="372"/>
      <c r="M81" s="372"/>
      <c r="N81" s="372"/>
      <c r="O81" s="805" t="s">
        <v>2511</v>
      </c>
      <c r="P81" s="125"/>
      <c r="Q81" s="812">
        <f>B27</f>
        <v>2018</v>
      </c>
      <c r="R81" s="125"/>
      <c r="S81" s="377"/>
      <c r="T81" s="125"/>
      <c r="U81" s="125"/>
      <c r="V81" s="125"/>
      <c r="W81" s="125"/>
      <c r="X81" s="125"/>
      <c r="Y81" s="125"/>
      <c r="Z81" s="376"/>
    </row>
    <row r="83" spans="1:26" x14ac:dyDescent="0.2">
      <c r="A83" s="1733" t="s">
        <v>2444</v>
      </c>
      <c r="B83" s="1733"/>
      <c r="C83" s="1733"/>
      <c r="D83" s="1733"/>
      <c r="E83" s="1733"/>
      <c r="F83" s="1733"/>
      <c r="G83" s="1733"/>
      <c r="H83" s="1733"/>
      <c r="I83" s="1733"/>
      <c r="J83" s="1733"/>
      <c r="K83" s="1733"/>
      <c r="L83" s="1733"/>
      <c r="M83" s="1733"/>
      <c r="N83" s="1733"/>
      <c r="O83" s="1733"/>
      <c r="P83" s="1733"/>
      <c r="Q83" s="1733"/>
      <c r="R83" s="1733"/>
      <c r="S83" s="1733"/>
      <c r="T83" s="1733"/>
      <c r="U83" s="1733"/>
      <c r="V83" s="1733"/>
      <c r="W83" s="1733"/>
      <c r="X83" s="1733"/>
      <c r="Y83" s="1733"/>
      <c r="Z83" s="1733"/>
    </row>
    <row r="84" spans="1:26" ht="17.25" hidden="1" customHeight="1" x14ac:dyDescent="0.25">
      <c r="A84" s="1839" t="s">
        <v>2478</v>
      </c>
      <c r="B84" s="1839"/>
      <c r="C84" s="1839"/>
      <c r="D84" s="1839"/>
      <c r="E84" s="1839"/>
      <c r="F84" s="1839"/>
      <c r="G84" s="1839"/>
      <c r="H84" s="1839"/>
      <c r="I84" s="1839"/>
      <c r="J84" s="1839"/>
      <c r="K84" s="1839"/>
      <c r="L84" s="1839"/>
      <c r="M84" s="1839"/>
      <c r="N84" s="815"/>
      <c r="O84" s="1839" t="s">
        <v>2477</v>
      </c>
      <c r="P84" s="1839"/>
      <c r="Q84" s="1839"/>
      <c r="R84" s="1839"/>
      <c r="S84" s="1839"/>
      <c r="T84" s="1839"/>
      <c r="U84" s="1839"/>
      <c r="V84" s="1839"/>
      <c r="W84" s="1839"/>
      <c r="X84" s="1839"/>
      <c r="Y84" s="1839"/>
      <c r="Z84" s="1839"/>
    </row>
    <row r="85" spans="1:26" hidden="1" x14ac:dyDescent="0.2">
      <c r="A85" s="271" t="str">
        <f>[12]Berechnung4!B30</f>
        <v>ART</v>
      </c>
      <c r="C85" s="271" t="e">
        <f>[12]Berechnung4!C30</f>
        <v>#REF!</v>
      </c>
      <c r="D85" s="271" t="e">
        <f>[12]Berechnung4!D30</f>
        <v>#REF!</v>
      </c>
      <c r="E85" s="313" t="e">
        <f>[12]Berechnung4!E30</f>
        <v>#REF!</v>
      </c>
      <c r="F85" s="313" t="str">
        <f>[12]Berechnung4!F30</f>
        <v>Werte</v>
      </c>
      <c r="G85" s="313" t="e">
        <f>[12]Berechnung4!G30</f>
        <v>#REF!</v>
      </c>
      <c r="H85" s="313" t="e">
        <f>[12]Berechnung4!H30</f>
        <v>#REF!</v>
      </c>
      <c r="I85" s="313" t="e">
        <f>[12]Berechnung4!I30</f>
        <v>#REF!</v>
      </c>
      <c r="J85" s="313" t="e">
        <f>[12]Berechnung4!J30</f>
        <v>#REF!</v>
      </c>
      <c r="K85" s="313" t="e">
        <f>[12]Berechnung4!K30</f>
        <v>#REF!</v>
      </c>
      <c r="L85" s="313" t="str">
        <f>[12]Berechnung4!L30</f>
        <v>Texte Matrix Datenquali</v>
      </c>
      <c r="M85" s="313" t="e">
        <f>[12]Berechnung4!M30</f>
        <v>#REF!</v>
      </c>
      <c r="N85" s="313" t="str">
        <f>[12]Berechnung4!N30</f>
        <v>Fehlermeldungen Matrix</v>
      </c>
      <c r="O85" s="271"/>
      <c r="P85" s="271"/>
    </row>
    <row r="86" spans="1:26" hidden="1" x14ac:dyDescent="0.2">
      <c r="A86" s="271" t="e">
        <f>[12]Berechnung4!B31</f>
        <v>#REF!</v>
      </c>
      <c r="C86" s="271" t="e">
        <f>[12]Berechnung4!C31</f>
        <v>#REF!</v>
      </c>
      <c r="D86" s="271" t="e">
        <f>[12]Berechnung4!D31</f>
        <v>#REF!</v>
      </c>
      <c r="E86" s="314" t="e">
        <f>[12]Berechnung4!E31</f>
        <v>#REF!</v>
      </c>
      <c r="F86" s="314" t="e">
        <f>[12]Berechnung4!F31</f>
        <v>#REF!</v>
      </c>
      <c r="G86" s="314" t="e">
        <f>[12]Berechnung4!G31</f>
        <v>#REF!</v>
      </c>
      <c r="H86" s="314" t="e">
        <f>[12]Berechnung4!H31</f>
        <v>#REF!</v>
      </c>
      <c r="I86" s="314" t="e">
        <f>[12]Berechnung4!I31</f>
        <v>#REF!</v>
      </c>
      <c r="J86" s="314" t="e">
        <f>[12]Berechnung4!J31</f>
        <v>#REF!</v>
      </c>
      <c r="K86" s="313" t="e">
        <f>[12]Berechnung4!K31</f>
        <v>#REF!</v>
      </c>
      <c r="L86" s="313" t="e">
        <f>[12]Berechnung4!L31</f>
        <v>#REF!</v>
      </c>
      <c r="M86" s="313" t="e">
        <f>[12]Berechnung4!M31</f>
        <v>#REF!</v>
      </c>
      <c r="N86" s="313" t="str">
        <f>[12]Berechnung4!N31</f>
        <v>Ganze Zahl zwischen 0 und 5000 eingeben</v>
      </c>
      <c r="O86" s="271"/>
      <c r="P86" s="271"/>
    </row>
    <row r="87" spans="1:26" hidden="1" x14ac:dyDescent="0.2">
      <c r="A87" s="271" t="str">
        <f>[12]Berechnung4!B32</f>
        <v>relevante Nachsorgejahre nicht/unvollständig bearbeitet</v>
      </c>
      <c r="C87" s="271" t="e">
        <f>[12]Berechnung4!C32</f>
        <v>#REF!</v>
      </c>
      <c r="D87" s="271" t="str">
        <f>[12]Berechnung4!D32</f>
        <v>unvollständig</v>
      </c>
      <c r="E87" s="314" t="e">
        <f>[12]Berechnung4!E32</f>
        <v>#REF!</v>
      </c>
      <c r="F87" s="314" t="e">
        <f>[12]Berechnung4!F32</f>
        <v>#REF!</v>
      </c>
      <c r="G87" s="314" t="e">
        <f>[12]Berechnung4!G32</f>
        <v>#REF!</v>
      </c>
      <c r="H87" s="314" t="e">
        <f>[12]Berechnung4!H32</f>
        <v>#REF!</v>
      </c>
      <c r="I87" s="314" t="e">
        <f>[12]Berechnung4!I32</f>
        <v>#REF!</v>
      </c>
      <c r="J87" s="314" t="e">
        <f>[12]Berechnung4!J32</f>
        <v>#REF!</v>
      </c>
      <c r="K87" s="313" t="e">
        <f>[12]Berechnung4!K32</f>
        <v>#REF!</v>
      </c>
      <c r="L87" s="313" t="str">
        <f>[12]Berechnung4!L32</f>
        <v>relevante Nachsorgejahre nicht/unvollständig bearbeitet</v>
      </c>
      <c r="M87" s="313" t="e">
        <f>[12]Berechnung4!M32</f>
        <v>#REF!</v>
      </c>
      <c r="N87" s="313" t="e">
        <f>[12]Berechnung4!N32</f>
        <v>#REF!</v>
      </c>
      <c r="O87" s="271"/>
      <c r="P87" s="271"/>
    </row>
    <row r="88" spans="1:26" ht="14.25" hidden="1" customHeight="1" x14ac:dyDescent="0.2">
      <c r="A88" s="271" t="str">
        <f>[12]Berechnung4!B33</f>
        <v>Relative Quote tumorfrei</v>
      </c>
      <c r="C88" s="271" t="e">
        <f>[12]Berechnung4!C33</f>
        <v>#REF!</v>
      </c>
      <c r="D88" s="271" t="str">
        <f>[12]Berechnung4!D33</f>
        <v>plausi</v>
      </c>
      <c r="E88" s="314" t="str">
        <f>[12]Berechnung4!E33</f>
        <v>nicht geprüft</v>
      </c>
      <c r="F88" s="314">
        <f>[12]Berechnung4!F33</f>
        <v>-1</v>
      </c>
      <c r="G88" s="314">
        <f>[12]Berechnung4!G33</f>
        <v>-1</v>
      </c>
      <c r="H88" s="314">
        <f>[12]Berechnung4!H33</f>
        <v>-1</v>
      </c>
      <c r="I88" s="314">
        <f>[12]Berechnung4!I33</f>
        <v>-1</v>
      </c>
      <c r="J88" s="314">
        <f>[12]Berechnung4!J33</f>
        <v>-1</v>
      </c>
      <c r="K88" s="313" t="e">
        <f>[12]Berechnung4!K33</f>
        <v>#REF!</v>
      </c>
      <c r="L88" s="313" t="str">
        <f>[12]Berechnung4!L33</f>
        <v>auffällig niedrige Quote tumorfreier Patienten</v>
      </c>
      <c r="M88" s="313" t="e">
        <f>[12]Berechnung4!M33</f>
        <v>#REF!</v>
      </c>
      <c r="N88" s="313" t="e">
        <f>[12]Berechnung4!N33</f>
        <v>#REF!</v>
      </c>
      <c r="O88" s="271"/>
      <c r="P88" s="271"/>
      <c r="Z88" s="268"/>
    </row>
    <row r="89" spans="1:26" ht="14.25" hidden="1" customHeight="1" x14ac:dyDescent="0.2">
      <c r="A89" s="271" t="str">
        <f>[12]Berechnung4!B34</f>
        <v xml:space="preserve">nur Prozentwerte können eingegeben werden </v>
      </c>
      <c r="C89" s="271" t="e">
        <f>[12]Berechnung4!C34</f>
        <v>#REF!</v>
      </c>
      <c r="D89" s="271" t="str">
        <f>[12]Berechnung4!D34</f>
        <v>inkorrekt</v>
      </c>
      <c r="E89" s="314" t="str">
        <f>[12]Berechnung4!E34</f>
        <v>&gt;</v>
      </c>
      <c r="F89" s="314">
        <f>[12]Berechnung4!F34</f>
        <v>0</v>
      </c>
      <c r="G89" s="314">
        <f>[12]Berechnung4!G34</f>
        <v>0</v>
      </c>
      <c r="H89" s="314" t="e">
        <f>[12]Berechnung4!H34</f>
        <v>#REF!</v>
      </c>
      <c r="I89" s="314" t="e">
        <f>[12]Berechnung4!I34</f>
        <v>#REF!</v>
      </c>
      <c r="J89" s="314">
        <f>[12]Berechnung4!J34</f>
        <v>1</v>
      </c>
      <c r="K89" s="313" t="e">
        <f>[12]Berechnung4!K34</f>
        <v>#REF!</v>
      </c>
      <c r="L89" s="313" t="e">
        <f>[12]Berechnung4!L34</f>
        <v>#REF!</v>
      </c>
      <c r="M89" s="313" t="e">
        <f>[12]Berechnung4!M34</f>
        <v>#REF!</v>
      </c>
      <c r="N89" s="313" t="e">
        <f>[12]Berechnung4!N34</f>
        <v>#REF!</v>
      </c>
      <c r="O89" s="271"/>
      <c r="P89" s="271"/>
      <c r="Z89" s="268"/>
    </row>
    <row r="90" spans="1:26" ht="14.25" hidden="1" customHeight="1" x14ac:dyDescent="0.2">
      <c r="A90" s="271" t="str">
        <f>[12]Berechnung4!B35</f>
        <v>zu geringe Anzahl der Primärfälle</v>
      </c>
      <c r="C90" s="271" t="e">
        <f>[12]Berechnung4!C35</f>
        <v>#REF!</v>
      </c>
      <c r="D90" s="271" t="str">
        <f>[12]Berechnung4!D35</f>
        <v>plausi</v>
      </c>
      <c r="E90" s="313" t="str">
        <f>[12]Berechnung4!E35</f>
        <v>&lt;</v>
      </c>
      <c r="F90" s="313" t="e">
        <f>[12]Berechnung4!F35</f>
        <v>#REF!</v>
      </c>
      <c r="G90" s="313">
        <f>[12]Berechnung4!G35</f>
        <v>16</v>
      </c>
      <c r="H90" s="313" t="e">
        <f>[12]Berechnung4!H35</f>
        <v>#REF!</v>
      </c>
      <c r="I90" s="313" t="e">
        <f>[12]Berechnung4!I35</f>
        <v>#REF!</v>
      </c>
      <c r="J90" s="313" t="e">
        <f>[12]Berechnung4!J35</f>
        <v>#REF!</v>
      </c>
      <c r="K90" s="313" t="e">
        <f>[12]Berechnung4!K35</f>
        <v>#REF!</v>
      </c>
      <c r="L90" s="313" t="str">
        <f>[12]Berechnung4!L35</f>
        <v>zu wenig Primärfälle angegeben</v>
      </c>
      <c r="M90" s="313" t="e">
        <f>[12]Berechnung4!M35</f>
        <v>#REF!</v>
      </c>
      <c r="N90" s="313" t="e">
        <f>[12]Berechnung4!N35</f>
        <v>#REF!</v>
      </c>
      <c r="O90" s="271"/>
      <c r="P90" s="271"/>
      <c r="Z90" s="268"/>
    </row>
    <row r="91" spans="1:26" ht="14.25" hidden="1" customHeight="1" x14ac:dyDescent="0.2">
      <c r="A91" s="271" t="str">
        <f>[12]Berechnung4!B36</f>
        <v>zu viele Patientinnen im Follow-Up</v>
      </c>
      <c r="C91" s="271" t="e">
        <f>[12]Berechnung4!C36</f>
        <v>#REF!</v>
      </c>
      <c r="D91" s="271" t="str">
        <f>[12]Berechnung4!D36</f>
        <v>inkorrekt</v>
      </c>
      <c r="E91" s="315" t="e">
        <f>[12]Berechnung4!E36</f>
        <v>#REF!</v>
      </c>
      <c r="F91" s="315" t="e">
        <f>[12]Berechnung4!F36</f>
        <v>#REF!</v>
      </c>
      <c r="G91" s="315" t="e">
        <f>[12]Berechnung4!G36</f>
        <v>#REF!</v>
      </c>
      <c r="H91" s="315" t="e">
        <f>[12]Berechnung4!H36</f>
        <v>#REF!</v>
      </c>
      <c r="I91" s="315" t="e">
        <f>[12]Berechnung4!I36</f>
        <v>#REF!</v>
      </c>
      <c r="J91" s="315" t="e">
        <f>[12]Berechnung4!J36</f>
        <v>#REF!</v>
      </c>
      <c r="K91" s="313" t="e">
        <f>[12]Berechnung4!K36</f>
        <v>#REF!</v>
      </c>
      <c r="L91" s="313" t="str">
        <f>[12]Berechnung4!L36</f>
        <v>zu viele Pat im Follow-Up</v>
      </c>
      <c r="M91" s="313" t="e">
        <f>[12]Berechnung4!M36</f>
        <v>#REF!</v>
      </c>
      <c r="N91" s="313" t="str">
        <f>[12]Berechnung4!N36</f>
        <v>Anzahl Pat. Im Follow-Up zu hoch</v>
      </c>
      <c r="O91" s="271"/>
      <c r="P91" s="271"/>
      <c r="Z91" s="268"/>
    </row>
    <row r="92" spans="1:26" ht="14.25" hidden="1" customHeight="1" x14ac:dyDescent="0.2">
      <c r="A92" s="271" t="str">
        <f>[12]Berechnung4!B37</f>
        <v>geringe Follow-Up Quote</v>
      </c>
      <c r="C92" s="271" t="e">
        <f>[12]Berechnung4!C37</f>
        <v>#REF!</v>
      </c>
      <c r="D92" s="271" t="str">
        <f>[12]Berechnung4!D37</f>
        <v>plausi</v>
      </c>
      <c r="E92" s="315" t="str">
        <f>[12]Berechnung4!E37</f>
        <v>&lt;</v>
      </c>
      <c r="F92" s="315">
        <f>[12]Berechnung4!F37</f>
        <v>0</v>
      </c>
      <c r="G92" s="315">
        <f>[12]Berechnung4!G37</f>
        <v>0</v>
      </c>
      <c r="H92" s="315" t="e">
        <f>[12]Berechnung4!H37</f>
        <v>#REF!</v>
      </c>
      <c r="I92" s="315">
        <f>[12]Berechnung4!I37</f>
        <v>0.69999</v>
      </c>
      <c r="J92" s="315">
        <f>[12]Berechnung4!J37</f>
        <v>0.69999</v>
      </c>
      <c r="K92" s="313" t="e">
        <f>[12]Berechnung4!K37</f>
        <v>#REF!</v>
      </c>
      <c r="L92" s="313" t="str">
        <f>[12]Berechnung4!L37</f>
        <v>geringe Follow-Up Quote der Nachsorgejahre</v>
      </c>
      <c r="M92" s="313" t="e">
        <f>[12]Berechnung4!M37</f>
        <v>#REF!</v>
      </c>
      <c r="N92" s="313" t="e">
        <f>[12]Berechnung4!N37</f>
        <v>#REF!</v>
      </c>
      <c r="O92" s="271"/>
      <c r="P92" s="271"/>
      <c r="Z92" s="268"/>
    </row>
    <row r="93" spans="1:26" ht="14.25" hidden="1" customHeight="1" x14ac:dyDescent="0.2">
      <c r="A93" s="271" t="str">
        <f>[12]Berechnung4!B38</f>
        <v>geringe Follow-Up Quote der letzten 2-4 Jahre</v>
      </c>
      <c r="C93" s="271" t="e">
        <f>[12]Berechnung4!C38</f>
        <v>#REF!</v>
      </c>
      <c r="D93" s="271" t="str">
        <f>[12]Berechnung4!D38</f>
        <v>sollvorgabe</v>
      </c>
      <c r="E93" s="315" t="str">
        <f>[12]Berechnung4!E38</f>
        <v>&lt;</v>
      </c>
      <c r="F93" s="315">
        <f>[12]Berechnung4!F38</f>
        <v>0</v>
      </c>
      <c r="G93" s="315">
        <f>[12]Berechnung4!G38</f>
        <v>0</v>
      </c>
      <c r="H93" s="315" t="e">
        <f>[12]Berechnung4!H38</f>
        <v>#REF!</v>
      </c>
      <c r="I93" s="315">
        <f>[12]Berechnung4!I38</f>
        <v>0.79998999999999998</v>
      </c>
      <c r="J93" s="315">
        <f>[12]Berechnung4!J38</f>
        <v>0.79998999999999998</v>
      </c>
      <c r="K93" s="313" t="e">
        <f>[12]Berechnung4!K38</f>
        <v>#REF!</v>
      </c>
      <c r="L93" s="313" t="str">
        <f>[12]Berechnung4!L38</f>
        <v>durchschnittliche Follow-Up Quote &lt; 80%</v>
      </c>
      <c r="M93" s="313" t="e">
        <f>[12]Berechnung4!M38</f>
        <v>#REF!</v>
      </c>
      <c r="N93" s="313" t="e">
        <f>[12]Berechnung4!N38</f>
        <v>#REF!</v>
      </c>
      <c r="O93" s="271"/>
      <c r="P93" s="271"/>
      <c r="Z93" s="268"/>
    </row>
    <row r="94" spans="1:26" ht="14.25" hidden="1" customHeight="1" x14ac:dyDescent="0.2">
      <c r="A94" s="271" t="str">
        <f>[12]Berechnung4!B39</f>
        <v>zu hohe Follow-Up Quote der letzten 2-4 Jahre</v>
      </c>
      <c r="C94" s="271" t="e">
        <f>[12]Berechnung4!C39</f>
        <v>#REF!</v>
      </c>
      <c r="D94" s="271" t="str">
        <f>[12]Berechnung4!D39</f>
        <v>plausi</v>
      </c>
      <c r="E94" s="315" t="str">
        <f>[12]Berechnung4!E39</f>
        <v>&gt;</v>
      </c>
      <c r="F94" s="315" t="e">
        <f>[12]Berechnung4!F39</f>
        <v>#REF!</v>
      </c>
      <c r="G94" s="315">
        <f>[12]Berechnung4!G39</f>
        <v>0</v>
      </c>
      <c r="H94" s="315">
        <f>[12]Berechnung4!H39</f>
        <v>0.99000999999999995</v>
      </c>
      <c r="I94" s="315">
        <f>[12]Berechnung4!I39</f>
        <v>1</v>
      </c>
      <c r="J94" s="315">
        <f>[12]Berechnung4!J39</f>
        <v>0.99000999999999995</v>
      </c>
      <c r="K94" s="313" t="e">
        <f>[12]Berechnung4!K39</f>
        <v>#REF!</v>
      </c>
      <c r="L94" s="313" t="str">
        <f>[12]Berechnung4!L39</f>
        <v>durchschnittliche Follow-Up Quote &gt; 99%</v>
      </c>
      <c r="M94" s="313" t="e">
        <f>[12]Berechnung4!M39</f>
        <v>#REF!</v>
      </c>
      <c r="N94" s="313" t="e">
        <f>[12]Berechnung4!N39</f>
        <v>#REF!</v>
      </c>
      <c r="O94" s="271"/>
      <c r="P94" s="271"/>
      <c r="Z94" s="268"/>
    </row>
    <row r="95" spans="1:26" ht="14.25" hidden="1" customHeight="1" x14ac:dyDescent="0.2">
      <c r="A95" s="271" t="str">
        <f>[12]Berechnung4!B40</f>
        <v xml:space="preserve">Fehler bei Ereignisse </v>
      </c>
      <c r="C95" s="271" t="e">
        <f>[12]Berechnung4!C40</f>
        <v>#REF!</v>
      </c>
      <c r="D95" s="271" t="str">
        <f>[12]Berechnung4!D40</f>
        <v>inkorrekt</v>
      </c>
      <c r="E95" s="315" t="e">
        <f>[12]Berechnung4!E40</f>
        <v>#REF!</v>
      </c>
      <c r="F95" s="315" t="e">
        <f>[12]Berechnung4!F40</f>
        <v>#REF!</v>
      </c>
      <c r="G95" s="315" t="e">
        <f>[12]Berechnung4!G40</f>
        <v>#REF!</v>
      </c>
      <c r="H95" s="315" t="e">
        <f>[12]Berechnung4!H40</f>
        <v>#REF!</v>
      </c>
      <c r="I95" s="315" t="e">
        <f>[12]Berechnung4!I40</f>
        <v>#REF!</v>
      </c>
      <c r="J95" s="315" t="e">
        <f>[12]Berechnung4!J40</f>
        <v>#REF!</v>
      </c>
      <c r="K95" s="313" t="e">
        <f>[12]Berechnung4!K40</f>
        <v>#REF!</v>
      </c>
      <c r="L95" s="313" t="str">
        <f>[12]Berechnung4!L40</f>
        <v>Werte in Spalte R,S,T dürfen den Wert Spalte Q nicht übersteigen</v>
      </c>
      <c r="M95" s="313" t="e">
        <f>[12]Berechnung4!M40</f>
        <v>#REF!</v>
      </c>
      <c r="N95" s="313" t="str">
        <f>[12]Berechnung4!N40</f>
        <v>Eingabe kann nicht größer sein als Ereignisse Spalte Q</v>
      </c>
      <c r="O95" s="271"/>
      <c r="P95" s="271"/>
      <c r="Z95" s="268"/>
    </row>
    <row r="96" spans="1:26" ht="14.25" hidden="1" customHeight="1" x14ac:dyDescent="0.2">
      <c r="A96" s="271" t="e">
        <f>[12]Berechnung4!B41</f>
        <v>#REF!</v>
      </c>
      <c r="C96" s="271" t="e">
        <f>[12]Berechnung4!C41</f>
        <v>#REF!</v>
      </c>
      <c r="D96" s="271" t="e">
        <f>[12]Berechnung4!D41</f>
        <v>#REF!</v>
      </c>
      <c r="E96" s="315" t="e">
        <f>[12]Berechnung4!E41</f>
        <v>#REF!</v>
      </c>
      <c r="F96" s="315" t="e">
        <f>[12]Berechnung4!F41</f>
        <v>#REF!</v>
      </c>
      <c r="G96" s="315" t="e">
        <f>[12]Berechnung4!G41</f>
        <v>#REF!</v>
      </c>
      <c r="H96" s="315" t="e">
        <f>[12]Berechnung4!H41</f>
        <v>#REF!</v>
      </c>
      <c r="I96" s="315" t="e">
        <f>[12]Berechnung4!I41</f>
        <v>#REF!</v>
      </c>
      <c r="J96" s="315" t="e">
        <f>[12]Berechnung4!J41</f>
        <v>#REF!</v>
      </c>
      <c r="K96" s="313" t="e">
        <f>[12]Berechnung4!K41</f>
        <v>#REF!</v>
      </c>
      <c r="L96" s="313" t="e">
        <f>[12]Berechnung4!L41</f>
        <v>#REF!</v>
      </c>
      <c r="M96" s="313" t="e">
        <f>[12]Berechnung4!M41</f>
        <v>#REF!</v>
      </c>
      <c r="N96" s="313" t="e">
        <f>[12]Berechnung4!N41</f>
        <v>#REF!</v>
      </c>
      <c r="O96" s="271"/>
      <c r="P96" s="271"/>
      <c r="Z96" s="268"/>
    </row>
    <row r="97" spans="1:26" ht="14.25" hidden="1" customHeight="1" x14ac:dyDescent="0.2">
      <c r="A97" s="271" t="str">
        <f>[12]Berechnung4!B42</f>
        <v>wenn sich Minuswerte berechnen</v>
      </c>
      <c r="C97" s="271" t="e">
        <f>[12]Berechnung4!C42</f>
        <v>#REF!</v>
      </c>
      <c r="D97" s="271" t="str">
        <f>[12]Berechnung4!D42</f>
        <v>inkorrekt</v>
      </c>
      <c r="E97" s="315" t="str">
        <f>[12]Berechnung4!E42</f>
        <v>&lt;</v>
      </c>
      <c r="F97" s="315" t="e">
        <f>[12]Berechnung4!F42</f>
        <v>#REF!</v>
      </c>
      <c r="G97" s="315">
        <f>[12]Berechnung4!G42</f>
        <v>0</v>
      </c>
      <c r="H97" s="315" t="e">
        <f>[12]Berechnung4!H42</f>
        <v>#REF!</v>
      </c>
      <c r="I97" s="315" t="e">
        <f>[12]Berechnung4!I42</f>
        <v>#REF!</v>
      </c>
      <c r="J97" s="315" t="e">
        <f>[12]Berechnung4!J42</f>
        <v>#REF!</v>
      </c>
      <c r="K97" s="313" t="e">
        <f>[12]Berechnung4!K42</f>
        <v>#REF!</v>
      </c>
      <c r="L97" s="313" t="str">
        <f>[12]Berechnung4!L42</f>
        <v>Zahlen in Spalte O dürfen keine negativen Werte annehmen</v>
      </c>
      <c r="M97" s="313" t="e">
        <f>[12]Berechnung4!M42</f>
        <v>#REF!</v>
      </c>
      <c r="N97" s="313"/>
      <c r="O97" s="271"/>
      <c r="P97" s="271"/>
      <c r="Z97" s="268"/>
    </row>
    <row r="98" spans="1:26" ht="14.25" hidden="1" customHeight="1" x14ac:dyDescent="0.2">
      <c r="A98" s="271" t="e">
        <f>[12]Berechnung4!B43</f>
        <v>#REF!</v>
      </c>
      <c r="C98" s="271" t="e">
        <f>[12]Berechnung4!C43</f>
        <v>#REF!</v>
      </c>
      <c r="D98" s="271" t="e">
        <f>[12]Berechnung4!D43</f>
        <v>#REF!</v>
      </c>
      <c r="E98" s="315" t="e">
        <f>[12]Berechnung4!E43</f>
        <v>#REF!</v>
      </c>
      <c r="F98" s="315" t="e">
        <f>[12]Berechnung4!F43</f>
        <v>#REF!</v>
      </c>
      <c r="G98" s="315" t="e">
        <f>[12]Berechnung4!G43</f>
        <v>#REF!</v>
      </c>
      <c r="H98" s="315" t="e">
        <f>[12]Berechnung4!H43</f>
        <v>#REF!</v>
      </c>
      <c r="I98" s="315" t="e">
        <f>[12]Berechnung4!I43</f>
        <v>#REF!</v>
      </c>
      <c r="J98" s="315" t="e">
        <f>[12]Berechnung4!J43</f>
        <v>#REF!</v>
      </c>
      <c r="K98" s="313" t="e">
        <f>[12]Berechnung4!K43</f>
        <v>#REF!</v>
      </c>
      <c r="L98" s="313" t="e">
        <f>[12]Berechnung4!L43</f>
        <v>#REF!</v>
      </c>
      <c r="M98" s="313" t="e">
        <f>[12]Berechnung4!M43</f>
        <v>#REF!</v>
      </c>
      <c r="N98" s="313" t="e">
        <f>[12]Berechnung4!N43</f>
        <v>#REF!</v>
      </c>
      <c r="O98" s="271"/>
      <c r="P98" s="271"/>
      <c r="Z98" s="268"/>
    </row>
    <row r="99" spans="1:26" ht="14.25" hidden="1" customHeight="1" x14ac:dyDescent="0.2">
      <c r="A99" s="271" t="str">
        <f>[12]Berechnung4!B46</f>
        <v>DFS</v>
      </c>
      <c r="C99" s="271" t="e">
        <f>[12]Berechnung4!C46</f>
        <v>#REF!</v>
      </c>
      <c r="D99" s="271" t="e">
        <f>[12]Berechnung4!D46</f>
        <v>#REF!</v>
      </c>
      <c r="E99" s="271" t="str">
        <f>[12]Berechnung4!E46</f>
        <v>von</v>
      </c>
      <c r="F99" s="271" t="e">
        <f>[12]Berechnung4!F46</f>
        <v>#REF!</v>
      </c>
      <c r="G99" s="316" t="str">
        <f>[12]Berechnung4!G46</f>
        <v>untere Grenze</v>
      </c>
      <c r="H99" s="316" t="e">
        <f>[12]Berechnung4!H46</f>
        <v>#REF!</v>
      </c>
      <c r="I99" s="271" t="e">
        <f>[12]Berechnung4!I46</f>
        <v>#REF!</v>
      </c>
      <c r="J99" s="316" t="str">
        <f>[12]Berechnung4!J46</f>
        <v>obere Grenze</v>
      </c>
      <c r="K99" s="271" t="e">
        <f>[12]Berechnung4!K46</f>
        <v>#REF!</v>
      </c>
      <c r="L99" s="271" t="e">
        <f>[12]Berechnung4!L46</f>
        <v>#REF!</v>
      </c>
      <c r="M99" s="271"/>
      <c r="N99" s="271" t="e">
        <f>[12]Berechnung4!M46</f>
        <v>#REF!</v>
      </c>
      <c r="O99" s="271"/>
      <c r="P99" s="271"/>
      <c r="Z99" s="268"/>
    </row>
    <row r="100" spans="1:26" ht="14.25" hidden="1" customHeight="1" x14ac:dyDescent="0.2">
      <c r="A100" s="271"/>
      <c r="C100" s="271"/>
      <c r="D100" s="271"/>
      <c r="E100" s="271"/>
      <c r="F100" s="271"/>
      <c r="G100" s="316"/>
      <c r="H100" s="316"/>
      <c r="I100" s="271"/>
      <c r="J100" s="316"/>
      <c r="K100" s="271"/>
      <c r="L100" s="271"/>
      <c r="M100" s="271"/>
      <c r="N100" s="271" t="e">
        <f>[12]Berechnung4!M45</f>
        <v>#REF!</v>
      </c>
      <c r="O100" s="271"/>
      <c r="P100" s="271"/>
      <c r="Z100" s="268"/>
    </row>
    <row r="101" spans="1:26" ht="14.25" hidden="1" customHeight="1" x14ac:dyDescent="0.2">
      <c r="A101" s="271"/>
      <c r="C101" s="271"/>
      <c r="D101" s="271"/>
      <c r="E101" s="271"/>
      <c r="F101" s="271"/>
      <c r="G101" s="316"/>
      <c r="H101" s="316"/>
      <c r="I101" s="271"/>
      <c r="J101" s="316"/>
      <c r="K101" s="271"/>
      <c r="L101" s="271"/>
      <c r="M101" s="271"/>
      <c r="N101" s="271" t="e">
        <f>[12]Berechnung4!#REF!</f>
        <v>#REF!</v>
      </c>
      <c r="O101" s="271"/>
      <c r="P101" s="271"/>
      <c r="Z101" s="268"/>
    </row>
    <row r="102" spans="1:26" ht="14.25" hidden="1" customHeight="1" x14ac:dyDescent="0.2">
      <c r="A102" s="271" t="str">
        <f>[12]Berechnung4!B47</f>
        <v>2012,</v>
      </c>
      <c r="C102" s="271" t="e">
        <f>[12]Berechnung4!C47</f>
        <v>#REF!</v>
      </c>
      <c r="D102" s="271" t="e">
        <f>[12]Berechnung4!D47</f>
        <v>#REF!</v>
      </c>
      <c r="E102" s="271">
        <f>[12]Berechnung4!E47</f>
        <v>0</v>
      </c>
      <c r="F102" s="271">
        <f>[12]Berechnung4!F47</f>
        <v>0.44999</v>
      </c>
      <c r="G102" s="316">
        <f>[12]Berechnung4!G47</f>
        <v>0.44999</v>
      </c>
      <c r="H102" s="316" t="e">
        <f>[12]Berechnung4!H47</f>
        <v>#REF!</v>
      </c>
      <c r="I102" s="271">
        <f>[12]Berechnung4!I47</f>
        <v>0.75000999999999995</v>
      </c>
      <c r="J102" s="316">
        <f>[12]Berechnung4!J47</f>
        <v>0.75000999999999995</v>
      </c>
      <c r="K102" s="271" t="e">
        <f>[12]Berechnung4!K47</f>
        <v>#REF!</v>
      </c>
      <c r="L102" s="271" t="str">
        <f>[12]Berechnung4!L47</f>
        <v>DFS auffällig niedrig oder hoch</v>
      </c>
      <c r="M102" s="271"/>
      <c r="N102" s="271" t="str">
        <f>[12]Berechnung4!M47</f>
        <v>DFS auffällig niedrig oder hoch</v>
      </c>
      <c r="O102" s="271"/>
      <c r="P102" s="271"/>
      <c r="Z102" s="268"/>
    </row>
    <row r="103" spans="1:26" ht="14.25" hidden="1" customHeight="1" x14ac:dyDescent="0.2">
      <c r="A103" s="271" t="str">
        <f>[12]Berechnung4!B48</f>
        <v xml:space="preserve">2013, </v>
      </c>
      <c r="C103" s="271" t="e">
        <f>[12]Berechnung4!C48</f>
        <v>#REF!</v>
      </c>
      <c r="D103" s="271" t="e">
        <f>[12]Berechnung4!D48</f>
        <v>#REF!</v>
      </c>
      <c r="E103" s="271">
        <f>[12]Berechnung4!E48</f>
        <v>0</v>
      </c>
      <c r="F103" s="271">
        <f>[12]Berechnung4!F48</f>
        <v>0.49998999999999999</v>
      </c>
      <c r="G103" s="316">
        <f>[12]Berechnung4!G48</f>
        <v>0.49998999999999999</v>
      </c>
      <c r="H103" s="316" t="e">
        <f>[12]Berechnung4!H48</f>
        <v>#REF!</v>
      </c>
      <c r="I103" s="271">
        <f>[12]Berechnung4!I48</f>
        <v>0.80001</v>
      </c>
      <c r="J103" s="316">
        <f>[12]Berechnung4!J48</f>
        <v>0.80001</v>
      </c>
      <c r="K103" s="271" t="e">
        <f>[12]Berechnung4!K48</f>
        <v>#REF!</v>
      </c>
      <c r="L103" s="271" t="str">
        <f>[12]Berechnung4!L48</f>
        <v>DFS auffällig niedrig oder hoch</v>
      </c>
      <c r="M103" s="271"/>
      <c r="N103" s="271" t="str">
        <f>[12]Berechnung4!M48</f>
        <v>DFS auffällig niedrig oder hoch</v>
      </c>
      <c r="O103" s="271"/>
      <c r="P103" s="271"/>
      <c r="Z103" s="268"/>
    </row>
    <row r="104" spans="1:26" ht="14.25" hidden="1" customHeight="1" x14ac:dyDescent="0.2">
      <c r="A104" s="271" t="str">
        <f>[12]Berechnung4!B49</f>
        <v xml:space="preserve">2014, </v>
      </c>
      <c r="C104" s="271" t="e">
        <f>[12]Berechnung4!C49</f>
        <v>#REF!</v>
      </c>
      <c r="D104" s="271" t="e">
        <f>[12]Berechnung4!D49</f>
        <v>#REF!</v>
      </c>
      <c r="E104" s="271">
        <f>[12]Berechnung4!E49</f>
        <v>0</v>
      </c>
      <c r="F104" s="271">
        <f>[12]Berechnung4!F49</f>
        <v>0.54998999999999998</v>
      </c>
      <c r="G104" s="316">
        <f>[12]Berechnung4!G49</f>
        <v>0.54998999999999998</v>
      </c>
      <c r="H104" s="316" t="e">
        <f>[12]Berechnung4!H49</f>
        <v>#REF!</v>
      </c>
      <c r="I104" s="271">
        <f>[12]Berechnung4!I49</f>
        <v>0.85001000000000004</v>
      </c>
      <c r="J104" s="316">
        <f>[12]Berechnung4!J49</f>
        <v>0.85001000000000004</v>
      </c>
      <c r="K104" s="271" t="e">
        <f>[12]Berechnung4!K49</f>
        <v>#REF!</v>
      </c>
      <c r="L104" s="271" t="str">
        <f>[12]Berechnung4!L49</f>
        <v>DFS auffällig niedrig oder hoch</v>
      </c>
      <c r="M104" s="271"/>
      <c r="N104" s="271" t="str">
        <f>[12]Berechnung4!M49</f>
        <v>DFS auffällig niedrig oder hoch</v>
      </c>
      <c r="O104" s="271"/>
      <c r="P104" s="271"/>
      <c r="Z104" s="268"/>
    </row>
    <row r="105" spans="1:26" ht="14.25" hidden="1" customHeight="1" x14ac:dyDescent="0.2">
      <c r="A105" s="271" t="str">
        <f>[12]Berechnung4!B50</f>
        <v xml:space="preserve">2015, </v>
      </c>
      <c r="C105" s="271" t="e">
        <f>[12]Berechnung4!C50</f>
        <v>#REF!</v>
      </c>
      <c r="D105" s="271" t="e">
        <f>[12]Berechnung4!D50</f>
        <v>#REF!</v>
      </c>
      <c r="E105" s="271">
        <f>[12]Berechnung4!E50</f>
        <v>0</v>
      </c>
      <c r="F105" s="271">
        <f>[12]Berechnung4!F50</f>
        <v>0.59999000000000002</v>
      </c>
      <c r="G105" s="316">
        <f>[12]Berechnung4!G50</f>
        <v>0.59999000000000002</v>
      </c>
      <c r="H105" s="316" t="e">
        <f>[12]Berechnung4!H50</f>
        <v>#REF!</v>
      </c>
      <c r="I105" s="271">
        <f>[12]Berechnung4!I50</f>
        <v>0.85001000000000004</v>
      </c>
      <c r="J105" s="316">
        <f>[12]Berechnung4!J50</f>
        <v>0.85001000000000004</v>
      </c>
      <c r="K105" s="271" t="e">
        <f>[12]Berechnung4!K50</f>
        <v>#REF!</v>
      </c>
      <c r="L105" s="271" t="str">
        <f>[12]Berechnung4!L50</f>
        <v>DFS auffällig niedrig oder hoch</v>
      </c>
      <c r="M105" s="271"/>
      <c r="N105" s="271" t="str">
        <f>[12]Berechnung4!M50</f>
        <v>DFS auffällig niedrig oder hoch</v>
      </c>
      <c r="O105" s="271"/>
      <c r="P105" s="271"/>
      <c r="Z105" s="268"/>
    </row>
    <row r="106" spans="1:26" ht="14.25" hidden="1" customHeight="1" x14ac:dyDescent="0.2">
      <c r="A106" s="271" t="str">
        <f>[12]Berechnung4!B51</f>
        <v xml:space="preserve">2016, </v>
      </c>
      <c r="C106" s="271" t="e">
        <f>[12]Berechnung4!C51</f>
        <v>#REF!</v>
      </c>
      <c r="D106" s="271" t="e">
        <f>[12]Berechnung4!D51</f>
        <v>#REF!</v>
      </c>
      <c r="E106" s="271">
        <f>[12]Berechnung4!E51</f>
        <v>0</v>
      </c>
      <c r="F106" s="271">
        <f>[12]Berechnung4!F51</f>
        <v>0.64998999999999996</v>
      </c>
      <c r="G106" s="316">
        <f>[12]Berechnung4!G51</f>
        <v>0.64998999999999996</v>
      </c>
      <c r="H106" s="316" t="e">
        <f>[12]Berechnung4!H51</f>
        <v>#REF!</v>
      </c>
      <c r="I106" s="271">
        <f>[12]Berechnung4!I51</f>
        <v>0.90000999999999998</v>
      </c>
      <c r="J106" s="316">
        <f>[12]Berechnung4!J51</f>
        <v>0.90000999999999998</v>
      </c>
      <c r="K106" s="271" t="e">
        <f>[12]Berechnung4!K51</f>
        <v>#REF!</v>
      </c>
      <c r="L106" s="271" t="str">
        <f>[12]Berechnung4!L51</f>
        <v>DFS auffällig niedrig oder hoch</v>
      </c>
      <c r="M106" s="271"/>
      <c r="N106" s="271" t="str">
        <f>[12]Berechnung4!M51</f>
        <v>DFS auffällig niedrig oder hoch</v>
      </c>
      <c r="O106" s="271"/>
      <c r="P106" s="271"/>
      <c r="Z106" s="268"/>
    </row>
    <row r="107" spans="1:26" ht="14.25" hidden="1" customHeight="1" x14ac:dyDescent="0.2">
      <c r="A107" s="271" t="e">
        <f>[12]Berechnung4!B52</f>
        <v>#REF!</v>
      </c>
      <c r="C107" s="271" t="e">
        <f>[12]Berechnung4!D52</f>
        <v>#REF!</v>
      </c>
      <c r="D107" s="271" t="e">
        <f>[12]Berechnung4!E52</f>
        <v>#REF!</v>
      </c>
      <c r="E107" s="271" t="e">
        <f>[12]Berechnung4!E52</f>
        <v>#REF!</v>
      </c>
      <c r="F107" s="271" t="e">
        <f>[12]Berechnung4!F52</f>
        <v>#REF!</v>
      </c>
      <c r="G107" s="271" t="e">
        <f>[12]Berechnung4!G52</f>
        <v>#REF!</v>
      </c>
      <c r="H107" s="271" t="e">
        <f>[12]Berechnung4!H52</f>
        <v>#REF!</v>
      </c>
      <c r="I107" s="271" t="e">
        <f>[12]Berechnung4!I52</f>
        <v>#REF!</v>
      </c>
      <c r="J107" s="316" t="e">
        <f>[12]Berechnung4!J52</f>
        <v>#REF!</v>
      </c>
      <c r="K107" s="271" t="e">
        <f>[12]Berechnung4!K52</f>
        <v>#REF!</v>
      </c>
      <c r="L107" s="271" t="e">
        <f>[12]Berechnung4!L52</f>
        <v>#REF!</v>
      </c>
      <c r="M107" s="271"/>
      <c r="N107" s="271" t="e">
        <f>[12]Berechnung4!M52</f>
        <v>#REF!</v>
      </c>
      <c r="O107" s="271"/>
      <c r="P107" s="271"/>
      <c r="Z107" s="268"/>
    </row>
    <row r="108" spans="1:26" ht="14.25" hidden="1" customHeight="1" x14ac:dyDescent="0.2">
      <c r="A108" s="271" t="str">
        <f>[12]Berechnung4!B55</f>
        <v>OAS</v>
      </c>
      <c r="C108" s="271" t="e">
        <f>[12]Berechnung4!D55</f>
        <v>#REF!</v>
      </c>
      <c r="D108" s="271" t="e">
        <f>[12]Berechnung4!E55</f>
        <v>#REF!</v>
      </c>
      <c r="E108" s="271" t="e">
        <f>[12]Berechnung4!E55</f>
        <v>#REF!</v>
      </c>
      <c r="F108" s="271" t="e">
        <f>[12]Berechnung4!F55</f>
        <v>#REF!</v>
      </c>
      <c r="G108" s="316" t="str">
        <f>[12]Berechnung4!G55</f>
        <v>untere Grenze</v>
      </c>
      <c r="H108" s="316" t="e">
        <f>[12]Berechnung4!H55</f>
        <v>#REF!</v>
      </c>
      <c r="I108" s="271" t="e">
        <f>[12]Berechnung4!I55</f>
        <v>#REF!</v>
      </c>
      <c r="J108" s="316" t="str">
        <f>[12]Berechnung4!J55</f>
        <v>obere Grenze</v>
      </c>
      <c r="K108" s="271" t="e">
        <f>[12]Berechnung4!K53</f>
        <v>#REF!</v>
      </c>
      <c r="L108" s="271" t="e">
        <f>[12]Berechnung4!L53</f>
        <v>#REF!</v>
      </c>
      <c r="M108" s="271"/>
      <c r="N108" s="271" t="e">
        <f>[12]Berechnung4!M53</f>
        <v>#REF!</v>
      </c>
      <c r="O108" s="271"/>
      <c r="P108" s="271"/>
      <c r="Z108" s="268"/>
    </row>
    <row r="109" spans="1:26" ht="14.25" hidden="1" customHeight="1" x14ac:dyDescent="0.2">
      <c r="A109" s="271"/>
      <c r="C109" s="271"/>
      <c r="D109" s="271"/>
      <c r="E109" s="271"/>
      <c r="F109" s="271"/>
      <c r="G109" s="316"/>
      <c r="H109" s="316"/>
      <c r="I109" s="271"/>
      <c r="J109" s="316"/>
      <c r="K109" s="271"/>
      <c r="L109" s="271"/>
      <c r="M109" s="271"/>
      <c r="N109" s="271" t="e">
        <f>[12]Berechnung4!M54</f>
        <v>#REF!</v>
      </c>
      <c r="O109" s="271"/>
      <c r="P109" s="271"/>
      <c r="Z109" s="268"/>
    </row>
    <row r="110" spans="1:26" ht="14.25" hidden="1" customHeight="1" x14ac:dyDescent="0.2">
      <c r="A110" s="271"/>
      <c r="C110" s="271"/>
      <c r="D110" s="271"/>
      <c r="E110" s="271"/>
      <c r="F110" s="271"/>
      <c r="G110" s="316"/>
      <c r="H110" s="316"/>
      <c r="I110" s="271"/>
      <c r="J110" s="316"/>
      <c r="K110" s="271"/>
      <c r="L110" s="271"/>
      <c r="M110" s="271"/>
      <c r="N110" s="271" t="e">
        <f>[12]Berechnung4!M55</f>
        <v>#REF!</v>
      </c>
      <c r="O110" s="271"/>
      <c r="P110" s="271"/>
      <c r="Z110" s="268"/>
    </row>
    <row r="111" spans="1:26" ht="14.25" hidden="1" customHeight="1" x14ac:dyDescent="0.2">
      <c r="A111" s="271" t="str">
        <f>[12]Berechnung4!B56</f>
        <v>2012,</v>
      </c>
      <c r="C111" s="271" t="e">
        <f>[12]Berechnung4!C56</f>
        <v>#REF!</v>
      </c>
      <c r="D111" s="271" t="e">
        <f>[12]Berechnung4!D56</f>
        <v>#REF!</v>
      </c>
      <c r="E111" s="271">
        <f>[12]Berechnung4!E56</f>
        <v>0</v>
      </c>
      <c r="F111" s="271">
        <f>[12]Berechnung4!F56</f>
        <v>0.49998999999999999</v>
      </c>
      <c r="G111" s="316">
        <f>[12]Berechnung4!G56</f>
        <v>0.49998999999999999</v>
      </c>
      <c r="H111" s="316" t="e">
        <f>[12]Berechnung4!H56</f>
        <v>#REF!</v>
      </c>
      <c r="I111" s="271">
        <f>[12]Berechnung4!I56</f>
        <v>0.80001</v>
      </c>
      <c r="J111" s="316">
        <f>[12]Berechnung4!J56</f>
        <v>0.80001</v>
      </c>
      <c r="K111" s="271" t="e">
        <f>[12]Berechnung4!K56</f>
        <v>#REF!</v>
      </c>
      <c r="L111" s="271" t="str">
        <f>[12]Berechnung4!L56</f>
        <v>OAS auffällig niedrig oder hoch</v>
      </c>
      <c r="M111" s="271"/>
      <c r="N111" s="271" t="str">
        <f>[12]Berechnung4!M56</f>
        <v>OAS auffällig niedrig oder hoch</v>
      </c>
      <c r="O111" s="271"/>
      <c r="P111" s="271"/>
      <c r="Z111" s="268"/>
    </row>
    <row r="112" spans="1:26" ht="14.25" hidden="1" customHeight="1" x14ac:dyDescent="0.2">
      <c r="A112" s="271" t="str">
        <f>[12]Berechnung4!B57</f>
        <v xml:space="preserve">2013, </v>
      </c>
      <c r="C112" s="271" t="e">
        <f>[12]Berechnung4!C57</f>
        <v>#REF!</v>
      </c>
      <c r="D112" s="271" t="e">
        <f>[12]Berechnung4!D57</f>
        <v>#REF!</v>
      </c>
      <c r="E112" s="271">
        <f>[12]Berechnung4!E57</f>
        <v>0</v>
      </c>
      <c r="F112" s="271">
        <f>[12]Berechnung4!F57</f>
        <v>0.54998999999999998</v>
      </c>
      <c r="G112" s="316">
        <f>[12]Berechnung4!G57</f>
        <v>0.54998999999999998</v>
      </c>
      <c r="H112" s="316" t="e">
        <f>[12]Berechnung4!H57</f>
        <v>#REF!</v>
      </c>
      <c r="I112" s="271">
        <f>[12]Berechnung4!I57</f>
        <v>0.90000999999999998</v>
      </c>
      <c r="J112" s="316">
        <f>[12]Berechnung4!J57</f>
        <v>0.90000999999999998</v>
      </c>
      <c r="K112" s="271" t="e">
        <f>[12]Berechnung4!K57</f>
        <v>#REF!</v>
      </c>
      <c r="L112" s="271" t="str">
        <f>[12]Berechnung4!L57</f>
        <v>OAS auffällig niedrig oder hoch</v>
      </c>
      <c r="M112" s="271"/>
      <c r="N112" s="271" t="str">
        <f>[12]Berechnung4!M57</f>
        <v>OAS auffällig niedrig oder hoch</v>
      </c>
      <c r="O112" s="271"/>
      <c r="P112" s="271"/>
      <c r="Z112" s="268"/>
    </row>
    <row r="113" spans="1:26" ht="14.25" hidden="1" customHeight="1" x14ac:dyDescent="0.2">
      <c r="A113" s="271" t="str">
        <f>[12]Berechnung4!B58</f>
        <v xml:space="preserve">2014, </v>
      </c>
      <c r="C113" s="271" t="e">
        <f>[12]Berechnung4!C58</f>
        <v>#REF!</v>
      </c>
      <c r="D113" s="271" t="e">
        <f>[12]Berechnung4!D58</f>
        <v>#REF!</v>
      </c>
      <c r="E113" s="271">
        <f>[12]Berechnung4!E58</f>
        <v>0</v>
      </c>
      <c r="F113" s="271">
        <f>[12]Berechnung4!F58</f>
        <v>0.59999000000000002</v>
      </c>
      <c r="G113" s="316">
        <f>[12]Berechnung4!G58</f>
        <v>0.59999000000000002</v>
      </c>
      <c r="H113" s="316" t="e">
        <f>[12]Berechnung4!H58</f>
        <v>#REF!</v>
      </c>
      <c r="I113" s="271">
        <f>[12]Berechnung4!I58</f>
        <v>0.90000999999999998</v>
      </c>
      <c r="J113" s="316">
        <f>[12]Berechnung4!J58</f>
        <v>0.90000999999999998</v>
      </c>
      <c r="K113" s="271" t="e">
        <f>[12]Berechnung4!K58</f>
        <v>#REF!</v>
      </c>
      <c r="L113" s="271" t="str">
        <f>[12]Berechnung4!L58</f>
        <v>OAS auffällig niedrig oder hoch</v>
      </c>
      <c r="M113" s="271"/>
      <c r="N113" s="271" t="str">
        <f>[12]Berechnung4!M58</f>
        <v>OAS auffällig niedrig oder hoch</v>
      </c>
      <c r="O113" s="271"/>
      <c r="P113" s="271"/>
      <c r="Z113" s="268"/>
    </row>
    <row r="114" spans="1:26" ht="14.25" hidden="1" customHeight="1" x14ac:dyDescent="0.2">
      <c r="A114" s="271" t="str">
        <f>[12]Berechnung4!B59</f>
        <v xml:space="preserve">2015, </v>
      </c>
      <c r="C114" s="271" t="e">
        <f>[12]Berechnung4!C59</f>
        <v>#REF!</v>
      </c>
      <c r="D114" s="271" t="e">
        <f>[12]Berechnung4!D59</f>
        <v>#REF!</v>
      </c>
      <c r="E114" s="271">
        <f>[12]Berechnung4!E59</f>
        <v>0</v>
      </c>
      <c r="F114" s="271">
        <f>[12]Berechnung4!F59</f>
        <v>0.64998999999999996</v>
      </c>
      <c r="G114" s="316">
        <f>[12]Berechnung4!G59</f>
        <v>0.64998999999999996</v>
      </c>
      <c r="H114" s="316" t="e">
        <f>[12]Berechnung4!H59</f>
        <v>#REF!</v>
      </c>
      <c r="I114" s="271">
        <f>[12]Berechnung4!I59</f>
        <v>0.95001000000000002</v>
      </c>
      <c r="J114" s="316">
        <f>[12]Berechnung4!J59</f>
        <v>0.95001000000000002</v>
      </c>
      <c r="K114" s="271" t="e">
        <f>[12]Berechnung4!K59</f>
        <v>#REF!</v>
      </c>
      <c r="L114" s="271" t="str">
        <f>[12]Berechnung4!L59</f>
        <v>OAS auffällig niedrig oder hoch</v>
      </c>
      <c r="M114" s="271"/>
      <c r="N114" s="271" t="str">
        <f>[12]Berechnung4!M59</f>
        <v>OAS auffällig niedrig oder hoch</v>
      </c>
      <c r="O114" s="271"/>
      <c r="P114" s="271"/>
      <c r="Z114" s="268"/>
    </row>
    <row r="115" spans="1:26" ht="14.25" hidden="1" customHeight="1" x14ac:dyDescent="0.2">
      <c r="A115" s="271" t="str">
        <f>[12]Berechnung4!B60</f>
        <v xml:space="preserve">2016, </v>
      </c>
      <c r="C115" s="271" t="e">
        <f>[12]Berechnung4!C60</f>
        <v>#REF!</v>
      </c>
      <c r="D115" s="271" t="e">
        <f>[12]Berechnung4!D60</f>
        <v>#REF!</v>
      </c>
      <c r="E115" s="271">
        <f>[12]Berechnung4!E60</f>
        <v>0</v>
      </c>
      <c r="F115" s="271">
        <f>[12]Berechnung4!F60</f>
        <v>0.84999000000000002</v>
      </c>
      <c r="G115" s="316">
        <f>[12]Berechnung4!G60</f>
        <v>0.84999000000000002</v>
      </c>
      <c r="H115" s="316" t="e">
        <f>[12]Berechnung4!H60</f>
        <v>#REF!</v>
      </c>
      <c r="I115" s="271">
        <f>[12]Berechnung4!I60</f>
        <v>0.99000999999999995</v>
      </c>
      <c r="J115" s="316">
        <f>[12]Berechnung4!J60</f>
        <v>0.99000999999999995</v>
      </c>
      <c r="K115" s="271" t="e">
        <f>[12]Berechnung4!K60</f>
        <v>#REF!</v>
      </c>
      <c r="L115" s="271" t="str">
        <f>[12]Berechnung4!L60</f>
        <v>OAS auffällig niedrig oder hoch</v>
      </c>
      <c r="M115" s="271"/>
      <c r="N115" s="271" t="str">
        <f>[12]Berechnung4!M60</f>
        <v>OAS auffällig niedrig oder hoch</v>
      </c>
      <c r="O115" s="271"/>
      <c r="P115" s="271"/>
      <c r="Z115" s="268"/>
    </row>
    <row r="116" spans="1:26" ht="14.25" hidden="1" customHeight="1" x14ac:dyDescent="0.2">
      <c r="A116" s="271" t="str">
        <f>[12]Berechnung4!B59</f>
        <v xml:space="preserve">2015, </v>
      </c>
      <c r="C116" s="271" t="e">
        <f>[12]Berechnung4!C59</f>
        <v>#REF!</v>
      </c>
      <c r="D116" s="271" t="e">
        <f>[12]Berechnung4!D59</f>
        <v>#REF!</v>
      </c>
      <c r="E116" s="271">
        <f>[12]Berechnung4!E59</f>
        <v>0</v>
      </c>
      <c r="F116" s="271">
        <f>[12]Berechnung4!F59</f>
        <v>0.64998999999999996</v>
      </c>
      <c r="G116" s="316">
        <f>[12]Berechnung4!G59</f>
        <v>0.64998999999999996</v>
      </c>
      <c r="H116" s="316" t="e">
        <f>[12]Berechnung4!H59</f>
        <v>#REF!</v>
      </c>
      <c r="I116" s="271">
        <f>[12]Berechnung4!I59</f>
        <v>0.95001000000000002</v>
      </c>
      <c r="J116" s="316">
        <f>[12]Berechnung4!J59</f>
        <v>0.95001000000000002</v>
      </c>
      <c r="K116" s="271" t="e">
        <f>[12]Berechnung4!K59</f>
        <v>#REF!</v>
      </c>
      <c r="L116" s="271" t="str">
        <f>[12]Berechnung4!L59</f>
        <v>OAS auffällig niedrig oder hoch</v>
      </c>
      <c r="M116" s="271"/>
      <c r="N116" s="271" t="str">
        <f>[12]Berechnung4!M59</f>
        <v>OAS auffällig niedrig oder hoch</v>
      </c>
      <c r="O116" s="271"/>
      <c r="P116" s="271"/>
      <c r="Z116" s="268"/>
    </row>
    <row r="117" spans="1:26" ht="14.25" hidden="1" customHeight="1" x14ac:dyDescent="0.2">
      <c r="A117" s="271" t="str">
        <f>[12]Berechnung4!B60</f>
        <v xml:space="preserve">2016, </v>
      </c>
      <c r="C117" s="271" t="e">
        <f>[12]Berechnung4!C60</f>
        <v>#REF!</v>
      </c>
      <c r="D117" s="271" t="e">
        <f>[12]Berechnung4!D60</f>
        <v>#REF!</v>
      </c>
      <c r="E117" s="271">
        <f>[12]Berechnung4!E60</f>
        <v>0</v>
      </c>
      <c r="F117" s="271">
        <f>[12]Berechnung4!F60</f>
        <v>0.84999000000000002</v>
      </c>
      <c r="G117" s="316">
        <f>[12]Berechnung4!G60</f>
        <v>0.84999000000000002</v>
      </c>
      <c r="H117" s="316" t="e">
        <f>[12]Berechnung4!H60</f>
        <v>#REF!</v>
      </c>
      <c r="I117" s="271">
        <f>[12]Berechnung4!I60</f>
        <v>0.99000999999999995</v>
      </c>
      <c r="J117" s="316">
        <f>[12]Berechnung4!J60</f>
        <v>0.99000999999999995</v>
      </c>
      <c r="K117" s="271" t="e">
        <f>[12]Berechnung4!K60</f>
        <v>#REF!</v>
      </c>
      <c r="L117" s="271" t="str">
        <f>[12]Berechnung4!L60</f>
        <v>OAS auffällig niedrig oder hoch</v>
      </c>
      <c r="M117" s="271"/>
      <c r="N117" s="271" t="str">
        <f>[12]Berechnung4!M60</f>
        <v>OAS auffällig niedrig oder hoch</v>
      </c>
      <c r="O117" s="271"/>
      <c r="P117" s="271"/>
      <c r="Z117" s="268"/>
    </row>
    <row r="118" spans="1:26" ht="33" customHeight="1" x14ac:dyDescent="0.25">
      <c r="A118" s="1732"/>
      <c r="B118" s="1732"/>
      <c r="C118" s="1732"/>
      <c r="D118" s="1732"/>
      <c r="E118" s="1732"/>
      <c r="F118" s="1732"/>
      <c r="G118" s="1732"/>
      <c r="H118" s="1732"/>
      <c r="I118" s="1732"/>
      <c r="J118" s="1732"/>
      <c r="K118" s="1732"/>
      <c r="L118" s="1732"/>
      <c r="M118" s="1732"/>
      <c r="N118" s="816"/>
      <c r="O118" s="1732"/>
      <c r="P118" s="1732"/>
      <c r="Q118" s="1732"/>
      <c r="R118" s="1732"/>
      <c r="S118" s="1732"/>
      <c r="T118" s="1732"/>
      <c r="U118" s="1732"/>
      <c r="V118" s="1732"/>
      <c r="W118" s="1732"/>
      <c r="X118" s="1732"/>
      <c r="Y118" s="1732"/>
      <c r="Z118" s="1732"/>
    </row>
    <row r="119" spans="1:26" ht="14.25" customHeight="1" x14ac:dyDescent="0.2">
      <c r="Z119" s="268"/>
    </row>
    <row r="120" spans="1:26" ht="14.25" customHeight="1" x14ac:dyDescent="0.2">
      <c r="Z120" s="268"/>
    </row>
    <row r="121" spans="1:26" ht="14.25" customHeight="1" x14ac:dyDescent="0.2">
      <c r="Z121" s="268"/>
    </row>
  </sheetData>
  <sheetProtection algorithmName="SHA-512" hashValue="vfgtZH/CBw6AzOOheAlHm8ERiV/loBtoS5UR7zfxdojKLwNd/VmQP+wag1klvqEKzPVS9mx1zWs/LBYqc/v0BA==" saltValue="6Yrq+ygYddtfHC40jMlg2Q==" spinCount="100000" sheet="1" selectLockedCells="1"/>
  <dataConsolidate/>
  <mergeCells count="107">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A17:Z17"/>
    <mergeCell ref="G21:G22"/>
    <mergeCell ref="I21:I22"/>
    <mergeCell ref="J21:J22"/>
    <mergeCell ref="K21:K22"/>
    <mergeCell ref="L21:L22"/>
    <mergeCell ref="M21:M22"/>
    <mergeCell ref="A21:A22"/>
    <mergeCell ref="B21:B22"/>
    <mergeCell ref="C21:C22"/>
    <mergeCell ref="D21:D22"/>
    <mergeCell ref="E21:E22"/>
    <mergeCell ref="F21:F22"/>
    <mergeCell ref="Y21:Y22"/>
    <mergeCell ref="Z21:Z22"/>
    <mergeCell ref="R22:T22"/>
    <mergeCell ref="O21:O22"/>
    <mergeCell ref="P21:P22"/>
    <mergeCell ref="Q21:Q22"/>
    <mergeCell ref="U21:U22"/>
    <mergeCell ref="V21:V22"/>
    <mergeCell ref="W21:W22"/>
    <mergeCell ref="A36:Z36"/>
    <mergeCell ref="A37:Z37"/>
    <mergeCell ref="A38:Z38"/>
    <mergeCell ref="A39:Z39"/>
    <mergeCell ref="I28:M28"/>
    <mergeCell ref="O28:W28"/>
    <mergeCell ref="Y28:Z28"/>
    <mergeCell ref="A33:Z33"/>
    <mergeCell ref="A34:Z34"/>
    <mergeCell ref="A35:Z35"/>
    <mergeCell ref="I29:M29"/>
    <mergeCell ref="O29:W29"/>
    <mergeCell ref="Y29:Z29"/>
    <mergeCell ref="B62:D62"/>
    <mergeCell ref="E62:G62"/>
    <mergeCell ref="B63:D63"/>
    <mergeCell ref="E63:G63"/>
    <mergeCell ref="B64:D64"/>
    <mergeCell ref="E64:G64"/>
    <mergeCell ref="A40:Z40"/>
    <mergeCell ref="B60:D60"/>
    <mergeCell ref="E60:G60"/>
    <mergeCell ref="H60:Z60"/>
    <mergeCell ref="B61:D61"/>
    <mergeCell ref="E61:G61"/>
    <mergeCell ref="B47:AC47"/>
    <mergeCell ref="A41:Z41"/>
    <mergeCell ref="A42:Z42"/>
    <mergeCell ref="B68:D68"/>
    <mergeCell ref="E68:G68"/>
    <mergeCell ref="B69:D69"/>
    <mergeCell ref="E69:G69"/>
    <mergeCell ref="B70:D70"/>
    <mergeCell ref="E70:G70"/>
    <mergeCell ref="B65:D65"/>
    <mergeCell ref="E65:G65"/>
    <mergeCell ref="B66:D66"/>
    <mergeCell ref="E66:G66"/>
    <mergeCell ref="B67:D67"/>
    <mergeCell ref="E67:G67"/>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A83:Z83"/>
    <mergeCell ref="A84:M84"/>
    <mergeCell ref="O84:Z84"/>
    <mergeCell ref="A118:M118"/>
    <mergeCell ref="O118:Z118"/>
    <mergeCell ref="B78:D78"/>
    <mergeCell ref="E78:G78"/>
    <mergeCell ref="B79:D79"/>
    <mergeCell ref="E79:G79"/>
    <mergeCell ref="B80:D80"/>
    <mergeCell ref="E80:G80"/>
    <mergeCell ref="B81:D81"/>
    <mergeCell ref="E81:G81"/>
  </mergeCells>
  <conditionalFormatting sqref="B23:B29">
    <cfRule type="expression" dxfId="346" priority="26" stopIfTrue="1">
      <formula>OR(A23="nicht relevant",A23="EZ")</formula>
    </cfRule>
  </conditionalFormatting>
  <conditionalFormatting sqref="B13:F13">
    <cfRule type="expression" dxfId="345" priority="57" stopIfTrue="1">
      <formula>$B$13="Nicht in Ordnung"</formula>
    </cfRule>
  </conditionalFormatting>
  <conditionalFormatting sqref="B14:F14">
    <cfRule type="expression" dxfId="344" priority="56" stopIfTrue="1">
      <formula>$B$14="die inkorrekten und unvollständigen Einträge beheben"</formula>
    </cfRule>
  </conditionalFormatting>
  <conditionalFormatting sqref="C23:C29">
    <cfRule type="cellIs" dxfId="343" priority="29" stopIfTrue="1" operator="lessThan">
      <formula>$G$90</formula>
    </cfRule>
  </conditionalFormatting>
  <conditionalFormatting sqref="C23:G29">
    <cfRule type="expression" dxfId="342" priority="25" stopIfTrue="1">
      <formula>OR($A23="nicht relevant",$A23="EZ")</formula>
    </cfRule>
  </conditionalFormatting>
  <conditionalFormatting sqref="D23:G29">
    <cfRule type="expression" dxfId="341" priority="27" stopIfTrue="1">
      <formula>LEN(TRIM(D23))=0</formula>
    </cfRule>
  </conditionalFormatting>
  <conditionalFormatting sqref="H23:X27">
    <cfRule type="expression" dxfId="340" priority="7" stopIfTrue="1">
      <formula>OR($A23="nicht relevant",$A23="EZ")</formula>
    </cfRule>
  </conditionalFormatting>
  <conditionalFormatting sqref="I23:I27">
    <cfRule type="expression" dxfId="339" priority="17" stopIfTrue="1">
      <formula>LEN(TRIM(I23))=0</formula>
    </cfRule>
    <cfRule type="cellIs" dxfId="338" priority="18" stopIfTrue="1" operator="greaterThan">
      <formula>$C23-$G23</formula>
    </cfRule>
  </conditionalFormatting>
  <conditionalFormatting sqref="J23:L27">
    <cfRule type="expression" dxfId="337" priority="16" stopIfTrue="1">
      <formula>LEN(TRIM(J23))=0</formula>
    </cfRule>
  </conditionalFormatting>
  <conditionalFormatting sqref="M23:M27">
    <cfRule type="expression" dxfId="336" priority="21" stopIfTrue="1">
      <formula>LEN(TRIM(M23))=0</formula>
    </cfRule>
    <cfRule type="cellIs" dxfId="335" priority="22" stopIfTrue="1" operator="between">
      <formula>$G$92</formula>
      <formula>$I$92</formula>
    </cfRule>
  </conditionalFormatting>
  <conditionalFormatting sqref="M31">
    <cfRule type="cellIs" dxfId="334" priority="87" stopIfTrue="1" operator="between">
      <formula>$G$93</formula>
      <formula>$I$93</formula>
    </cfRule>
    <cfRule type="cellIs" dxfId="333" priority="88" stopIfTrue="1" operator="between">
      <formula>$H$94</formula>
      <formula>$I$94</formula>
    </cfRule>
    <cfRule type="cellIs" dxfId="332" priority="89" stopIfTrue="1" operator="equal">
      <formula>"---"</formula>
    </cfRule>
  </conditionalFormatting>
  <conditionalFormatting sqref="O23:O27">
    <cfRule type="cellIs" dxfId="331" priority="19" stopIfTrue="1" operator="lessThan">
      <formula>0</formula>
    </cfRule>
  </conditionalFormatting>
  <conditionalFormatting sqref="P23:P27">
    <cfRule type="cellIs" dxfId="330" priority="24" stopIfTrue="1" operator="between">
      <formula>$G$88</formula>
      <formula>$I$88</formula>
    </cfRule>
  </conditionalFormatting>
  <conditionalFormatting sqref="Q23:W27">
    <cfRule type="expression" dxfId="329" priority="8" stopIfTrue="1">
      <formula>LEN(TRIM(Q23))=0</formula>
    </cfRule>
  </conditionalFormatting>
  <conditionalFormatting sqref="R23:T27">
    <cfRule type="cellIs" dxfId="328" priority="11" stopIfTrue="1" operator="greaterThan">
      <formula>$Q23</formula>
    </cfRule>
  </conditionalFormatting>
  <conditionalFormatting sqref="Y23">
    <cfRule type="cellIs" dxfId="327" priority="33" stopIfTrue="1" operator="between">
      <formula>$D$102</formula>
      <formula>$F$102</formula>
    </cfRule>
    <cfRule type="cellIs" dxfId="326" priority="34" stopIfTrue="1" operator="greaterThan">
      <formula>$J102</formula>
    </cfRule>
  </conditionalFormatting>
  <conditionalFormatting sqref="Y24">
    <cfRule type="cellIs" dxfId="325" priority="36" stopIfTrue="1" operator="between">
      <formula>$D$103</formula>
      <formula>$F$103</formula>
    </cfRule>
    <cfRule type="cellIs" dxfId="324" priority="37" stopIfTrue="1" operator="greaterThan">
      <formula>$J$103</formula>
    </cfRule>
  </conditionalFormatting>
  <conditionalFormatting sqref="Y25">
    <cfRule type="cellIs" dxfId="323" priority="39" stopIfTrue="1" operator="between">
      <formula>$D$104</formula>
      <formula>$F$104</formula>
    </cfRule>
    <cfRule type="cellIs" dxfId="322" priority="40" stopIfTrue="1" operator="greaterThan">
      <formula>$J$104</formula>
    </cfRule>
  </conditionalFormatting>
  <conditionalFormatting sqref="Y26:Y27">
    <cfRule type="cellIs" dxfId="321" priority="2" stopIfTrue="1" operator="between">
      <formula>$D$105</formula>
      <formula>$F$105</formula>
    </cfRule>
    <cfRule type="cellIs" dxfId="320" priority="3" stopIfTrue="1" operator="greaterThan">
      <formula>$J$105</formula>
    </cfRule>
  </conditionalFormatting>
  <conditionalFormatting sqref="Y23:Z27">
    <cfRule type="expression" dxfId="319" priority="1" stopIfTrue="1">
      <formula>LEN(TRIM(Y23))=0</formula>
    </cfRule>
  </conditionalFormatting>
  <conditionalFormatting sqref="Z23">
    <cfRule type="cellIs" dxfId="318" priority="45" stopIfTrue="1" operator="between">
      <formula>$D$111</formula>
      <formula>$F$111</formula>
    </cfRule>
    <cfRule type="cellIs" dxfId="317" priority="46" stopIfTrue="1" operator="greaterThan">
      <formula>$J$111</formula>
    </cfRule>
  </conditionalFormatting>
  <conditionalFormatting sqref="Z24">
    <cfRule type="cellIs" dxfId="316" priority="48" stopIfTrue="1" operator="between">
      <formula>$D$111</formula>
      <formula>$F$112</formula>
    </cfRule>
    <cfRule type="cellIs" dxfId="315" priority="49" stopIfTrue="1" operator="greaterThan">
      <formula>$J$112</formula>
    </cfRule>
  </conditionalFormatting>
  <conditionalFormatting sqref="Z25">
    <cfRule type="cellIs" dxfId="314" priority="51" stopIfTrue="1" operator="between">
      <formula>$D111</formula>
      <formula>$F113</formula>
    </cfRule>
  </conditionalFormatting>
  <conditionalFormatting sqref="Z25:Z26">
    <cfRule type="cellIs" dxfId="313" priority="52" stopIfTrue="1" operator="greaterThan">
      <formula>$J113</formula>
    </cfRule>
  </conditionalFormatting>
  <conditionalFormatting sqref="Z26:Z27">
    <cfRule type="cellIs" dxfId="312" priority="5" stopIfTrue="1" operator="between">
      <formula>$D111</formula>
      <formula>$F114</formula>
    </cfRule>
  </conditionalFormatting>
  <conditionalFormatting sqref="Z27">
    <cfRule type="cellIs" dxfId="311" priority="6" stopIfTrue="1" operator="greaterThan">
      <formula>$J115</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64"/>
  <sheetViews>
    <sheetView workbookViewId="0"/>
  </sheetViews>
  <sheetFormatPr baseColWidth="10" defaultColWidth="9.140625" defaultRowHeight="15" x14ac:dyDescent="0.25"/>
  <cols>
    <col min="1" max="3" width="9.140625" style="534" customWidth="1"/>
    <col min="4" max="4" width="9.42578125" style="534" customWidth="1"/>
    <col min="5" max="5" width="28.140625" style="485" customWidth="1"/>
    <col min="6" max="6" width="73.7109375" style="485" customWidth="1"/>
    <col min="7" max="7" width="73" style="485" customWidth="1"/>
    <col min="8" max="8" width="36" style="485" customWidth="1"/>
    <col min="9" max="9" width="102" style="485" customWidth="1"/>
    <col min="10" max="16384" width="9.140625" style="534"/>
  </cols>
  <sheetData>
    <row r="3" spans="2:13" s="485" customFormat="1" ht="18" x14ac:dyDescent="0.25">
      <c r="B3" s="486" t="s">
        <v>1236</v>
      </c>
      <c r="C3" s="486"/>
      <c r="E3" s="486"/>
      <c r="F3" s="486"/>
      <c r="G3" s="486"/>
    </row>
    <row r="4" spans="2:13" s="485" customFormat="1" ht="14.25" customHeight="1" x14ac:dyDescent="0.25">
      <c r="B4" s="487" t="s">
        <v>720</v>
      </c>
      <c r="C4" s="486"/>
      <c r="D4" s="486"/>
      <c r="F4" s="201"/>
    </row>
    <row r="5" spans="2:13" s="485" customFormat="1" ht="14.25" customHeight="1" x14ac:dyDescent="0.25">
      <c r="B5" s="6"/>
      <c r="C5" s="6"/>
      <c r="D5" s="6"/>
      <c r="F5" s="201"/>
      <c r="I5" s="488"/>
      <c r="J5" s="488"/>
      <c r="K5" s="488"/>
      <c r="L5" s="488"/>
    </row>
    <row r="6" spans="2:13" s="485" customFormat="1" ht="14.25" customHeight="1" x14ac:dyDescent="0.25">
      <c r="C6" s="6"/>
      <c r="D6" s="6"/>
      <c r="F6" s="65"/>
      <c r="I6" s="488"/>
      <c r="J6" s="488"/>
      <c r="K6" s="488"/>
      <c r="L6" s="488"/>
    </row>
    <row r="7" spans="2:13" s="485" customFormat="1" ht="15.75" x14ac:dyDescent="0.25">
      <c r="B7" s="6" t="s">
        <v>691</v>
      </c>
      <c r="C7" s="6"/>
      <c r="D7" s="6"/>
      <c r="F7" s="533"/>
      <c r="I7" s="6"/>
      <c r="J7" s="488"/>
      <c r="K7" s="488"/>
      <c r="L7" s="488"/>
    </row>
    <row r="8" spans="2:13" s="485" customFormat="1" ht="15.75" x14ac:dyDescent="0.25">
      <c r="B8" s="8"/>
      <c r="C8" s="6"/>
      <c r="D8" s="6"/>
      <c r="F8" s="65"/>
      <c r="H8" s="6"/>
      <c r="I8" s="6"/>
      <c r="J8" s="488"/>
      <c r="K8" s="488"/>
      <c r="L8" s="488"/>
    </row>
    <row r="9" spans="2:13" s="485" customFormat="1" ht="15.75" x14ac:dyDescent="0.25">
      <c r="F9" s="776" t="str">
        <f>Inhalt!$C$7</f>
        <v>V. OncoBox: P1.1.1 (251203)</v>
      </c>
      <c r="G9" s="177"/>
      <c r="H9" s="6"/>
      <c r="I9" s="6"/>
    </row>
    <row r="10" spans="2:13" s="485" customFormat="1" ht="14.25" x14ac:dyDescent="0.25">
      <c r="F10" s="776" t="str">
        <f>Inhalt!$C$8</f>
        <v>V. Spezifikation: P1.1.1 (251203)</v>
      </c>
      <c r="G10" s="177"/>
    </row>
    <row r="11" spans="2:13" s="74" customFormat="1" ht="33.75" customHeight="1" x14ac:dyDescent="0.25">
      <c r="F11" s="777" t="s">
        <v>1724</v>
      </c>
      <c r="G11" s="778"/>
    </row>
    <row r="12" spans="2:13" ht="18" x14ac:dyDescent="0.25">
      <c r="B12" s="312"/>
      <c r="C12" s="312"/>
      <c r="D12" s="312"/>
      <c r="E12" s="312"/>
      <c r="G12" s="489"/>
      <c r="H12" s="489"/>
      <c r="I12" s="489"/>
      <c r="J12" s="312"/>
      <c r="K12" s="312"/>
      <c r="L12" s="312"/>
      <c r="M12" s="312"/>
    </row>
    <row r="54" spans="5:9" x14ac:dyDescent="0.25">
      <c r="E54" s="535" t="s">
        <v>272</v>
      </c>
      <c r="F54" s="535" t="s">
        <v>291</v>
      </c>
      <c r="G54" s="535" t="s">
        <v>290</v>
      </c>
      <c r="H54" s="535" t="s">
        <v>289</v>
      </c>
      <c r="I54" s="535" t="s">
        <v>294</v>
      </c>
    </row>
    <row r="55" spans="5:9" x14ac:dyDescent="0.25">
      <c r="E55" s="536" t="s">
        <v>409</v>
      </c>
      <c r="F55" s="76" t="s">
        <v>71</v>
      </c>
      <c r="G55" s="76"/>
      <c r="H55" s="224" t="s">
        <v>297</v>
      </c>
      <c r="I55" s="75" t="s">
        <v>292</v>
      </c>
    </row>
    <row r="56" spans="5:9" x14ac:dyDescent="0.25">
      <c r="E56" s="536" t="s">
        <v>409</v>
      </c>
      <c r="F56" s="76" t="s">
        <v>71</v>
      </c>
      <c r="G56" s="76">
        <v>32</v>
      </c>
      <c r="H56" s="224" t="s">
        <v>297</v>
      </c>
      <c r="I56" s="76" t="s">
        <v>293</v>
      </c>
    </row>
    <row r="57" spans="5:9" x14ac:dyDescent="0.25">
      <c r="E57" s="536" t="s">
        <v>409</v>
      </c>
      <c r="F57" s="76" t="s">
        <v>72</v>
      </c>
      <c r="G57" s="76"/>
      <c r="H57" s="224" t="s">
        <v>296</v>
      </c>
      <c r="I57" s="75" t="s">
        <v>295</v>
      </c>
    </row>
    <row r="58" spans="5:9" x14ac:dyDescent="0.25">
      <c r="E58" s="536" t="s">
        <v>409</v>
      </c>
      <c r="F58" s="76" t="s">
        <v>72</v>
      </c>
      <c r="G58" s="76">
        <v>13</v>
      </c>
      <c r="H58" s="224" t="s">
        <v>296</v>
      </c>
      <c r="I58" s="76" t="s">
        <v>293</v>
      </c>
    </row>
    <row r="59" spans="5:9" x14ac:dyDescent="0.25">
      <c r="E59" s="536" t="s">
        <v>409</v>
      </c>
      <c r="F59" s="76" t="s">
        <v>73</v>
      </c>
      <c r="G59" s="76"/>
      <c r="H59" s="224" t="s">
        <v>336</v>
      </c>
      <c r="I59" s="75" t="s">
        <v>299</v>
      </c>
    </row>
    <row r="60" spans="5:9" x14ac:dyDescent="0.25">
      <c r="E60" s="536" t="s">
        <v>409</v>
      </c>
      <c r="F60" s="76" t="s">
        <v>73</v>
      </c>
      <c r="G60" s="76" t="s">
        <v>298</v>
      </c>
      <c r="H60" s="224" t="s">
        <v>336</v>
      </c>
      <c r="I60" s="76" t="s">
        <v>293</v>
      </c>
    </row>
    <row r="61" spans="5:9" x14ac:dyDescent="0.25">
      <c r="E61" s="537" t="s">
        <v>409</v>
      </c>
      <c r="F61" s="75" t="s">
        <v>74</v>
      </c>
      <c r="G61" s="75"/>
      <c r="H61" s="103" t="s">
        <v>316</v>
      </c>
      <c r="I61" s="75" t="s">
        <v>317</v>
      </c>
    </row>
    <row r="62" spans="5:9" x14ac:dyDescent="0.25">
      <c r="E62" s="537" t="s">
        <v>409</v>
      </c>
      <c r="F62" s="75" t="s">
        <v>74</v>
      </c>
      <c r="G62" s="75" t="s">
        <v>638</v>
      </c>
      <c r="H62" s="103" t="s">
        <v>316</v>
      </c>
      <c r="I62" s="75" t="s">
        <v>293</v>
      </c>
    </row>
    <row r="63" spans="5:9" x14ac:dyDescent="0.25">
      <c r="E63" s="536" t="s">
        <v>409</v>
      </c>
      <c r="F63" s="76" t="s">
        <v>391</v>
      </c>
      <c r="G63" s="76"/>
      <c r="H63" s="224" t="s">
        <v>389</v>
      </c>
      <c r="I63" s="76" t="s">
        <v>300</v>
      </c>
    </row>
    <row r="64" spans="5:9" x14ac:dyDescent="0.25">
      <c r="E64" s="536" t="s">
        <v>409</v>
      </c>
      <c r="F64" s="76" t="s">
        <v>391</v>
      </c>
      <c r="G64" s="76">
        <v>6</v>
      </c>
      <c r="H64" s="224" t="s">
        <v>389</v>
      </c>
      <c r="I64" s="76" t="s">
        <v>293</v>
      </c>
    </row>
    <row r="65" spans="5:9" x14ac:dyDescent="0.25">
      <c r="E65" s="536" t="s">
        <v>409</v>
      </c>
      <c r="F65" s="92" t="s">
        <v>219</v>
      </c>
      <c r="G65" s="76"/>
      <c r="H65" s="224" t="s">
        <v>310</v>
      </c>
      <c r="I65" s="76" t="s">
        <v>309</v>
      </c>
    </row>
    <row r="66" spans="5:9" x14ac:dyDescent="0.25">
      <c r="E66" s="536" t="s">
        <v>409</v>
      </c>
      <c r="F66" s="76" t="s">
        <v>219</v>
      </c>
      <c r="G66" s="76">
        <v>2</v>
      </c>
      <c r="H66" s="224" t="s">
        <v>310</v>
      </c>
      <c r="I66" s="76" t="s">
        <v>293</v>
      </c>
    </row>
    <row r="67" spans="5:9" x14ac:dyDescent="0.25">
      <c r="E67" s="536" t="s">
        <v>409</v>
      </c>
      <c r="F67" s="76" t="s">
        <v>210</v>
      </c>
      <c r="G67" s="76"/>
      <c r="H67" s="92" t="s">
        <v>302</v>
      </c>
      <c r="I67" s="76" t="s">
        <v>303</v>
      </c>
    </row>
    <row r="68" spans="5:9" x14ac:dyDescent="0.25">
      <c r="E68" s="536" t="s">
        <v>409</v>
      </c>
      <c r="F68" s="76" t="s">
        <v>210</v>
      </c>
      <c r="G68" s="76">
        <v>4444</v>
      </c>
      <c r="H68" s="92" t="s">
        <v>302</v>
      </c>
      <c r="I68" s="76" t="s">
        <v>293</v>
      </c>
    </row>
    <row r="69" spans="5:9" x14ac:dyDescent="0.25">
      <c r="E69" s="536" t="s">
        <v>409</v>
      </c>
      <c r="F69" s="75" t="s">
        <v>211</v>
      </c>
      <c r="G69" s="222"/>
      <c r="H69" s="75" t="s">
        <v>305</v>
      </c>
      <c r="I69" s="222" t="s">
        <v>304</v>
      </c>
    </row>
    <row r="70" spans="5:9" x14ac:dyDescent="0.25">
      <c r="E70" s="536" t="s">
        <v>409</v>
      </c>
      <c r="F70" s="75" t="s">
        <v>211</v>
      </c>
      <c r="G70" s="75" t="s">
        <v>306</v>
      </c>
      <c r="H70" s="75" t="s">
        <v>305</v>
      </c>
      <c r="I70" s="75" t="s">
        <v>293</v>
      </c>
    </row>
    <row r="71" spans="5:9" x14ac:dyDescent="0.25">
      <c r="E71" s="536" t="s">
        <v>409</v>
      </c>
      <c r="F71" s="222" t="s">
        <v>212</v>
      </c>
      <c r="G71" s="222"/>
      <c r="H71" s="75" t="s">
        <v>307</v>
      </c>
      <c r="I71" s="75" t="s">
        <v>308</v>
      </c>
    </row>
    <row r="72" spans="5:9" x14ac:dyDescent="0.25">
      <c r="E72" s="536" t="s">
        <v>409</v>
      </c>
      <c r="F72" s="222" t="s">
        <v>212</v>
      </c>
      <c r="G72" s="75">
        <v>2</v>
      </c>
      <c r="H72" s="75" t="s">
        <v>307</v>
      </c>
      <c r="I72" s="75" t="s">
        <v>293</v>
      </c>
    </row>
    <row r="73" spans="5:9" x14ac:dyDescent="0.25">
      <c r="E73" s="536" t="s">
        <v>409</v>
      </c>
      <c r="F73" s="222" t="s">
        <v>313</v>
      </c>
      <c r="G73" s="75"/>
      <c r="H73" s="500" t="s">
        <v>311</v>
      </c>
      <c r="I73" s="75" t="s">
        <v>343</v>
      </c>
    </row>
    <row r="74" spans="5:9" x14ac:dyDescent="0.25">
      <c r="E74" s="536" t="s">
        <v>409</v>
      </c>
      <c r="F74" s="222" t="s">
        <v>80</v>
      </c>
      <c r="G74" s="75"/>
      <c r="H74" s="75" t="s">
        <v>27</v>
      </c>
      <c r="I74" s="75" t="s">
        <v>315</v>
      </c>
    </row>
    <row r="75" spans="5:9" x14ac:dyDescent="0.25">
      <c r="E75" s="537" t="s">
        <v>409</v>
      </c>
      <c r="F75" s="222" t="s">
        <v>190</v>
      </c>
      <c r="G75" s="538"/>
      <c r="H75" s="75" t="s">
        <v>639</v>
      </c>
      <c r="I75" s="225" t="s">
        <v>640</v>
      </c>
    </row>
    <row r="76" spans="5:9" x14ac:dyDescent="0.25">
      <c r="E76" s="537" t="s">
        <v>409</v>
      </c>
      <c r="F76" s="222" t="s">
        <v>190</v>
      </c>
      <c r="G76" s="75" t="s">
        <v>60</v>
      </c>
      <c r="H76" s="75" t="s">
        <v>639</v>
      </c>
      <c r="I76" s="75" t="s">
        <v>293</v>
      </c>
    </row>
    <row r="77" spans="5:9" x14ac:dyDescent="0.25">
      <c r="E77" s="536" t="s">
        <v>409</v>
      </c>
      <c r="F77" s="222" t="s">
        <v>80</v>
      </c>
      <c r="G77" s="75">
        <v>3</v>
      </c>
      <c r="H77" s="75" t="s">
        <v>27</v>
      </c>
      <c r="I77" s="75" t="s">
        <v>293</v>
      </c>
    </row>
    <row r="78" spans="5:9" x14ac:dyDescent="0.25">
      <c r="E78" s="1882" t="s">
        <v>409</v>
      </c>
      <c r="F78" s="75" t="s">
        <v>390</v>
      </c>
      <c r="G78" s="76">
        <v>2</v>
      </c>
      <c r="H78" s="1269"/>
      <c r="I78" s="1901" t="s">
        <v>394</v>
      </c>
    </row>
    <row r="79" spans="5:9" x14ac:dyDescent="0.25">
      <c r="E79" s="1882"/>
      <c r="F79" s="75" t="s">
        <v>391</v>
      </c>
      <c r="G79" s="76" t="s">
        <v>615</v>
      </c>
      <c r="H79" s="1270"/>
      <c r="I79" s="1219"/>
    </row>
    <row r="80" spans="5:9" x14ac:dyDescent="0.25">
      <c r="E80" s="1882" t="s">
        <v>409</v>
      </c>
      <c r="F80" s="75" t="s">
        <v>390</v>
      </c>
      <c r="G80" s="76">
        <v>1</v>
      </c>
      <c r="H80" s="1269"/>
      <c r="I80" s="1901" t="s">
        <v>394</v>
      </c>
    </row>
    <row r="81" spans="5:9" x14ac:dyDescent="0.25">
      <c r="E81" s="1882"/>
      <c r="F81" s="75" t="s">
        <v>391</v>
      </c>
      <c r="G81" s="76" t="s">
        <v>616</v>
      </c>
      <c r="H81" s="1270"/>
      <c r="I81" s="1219"/>
    </row>
    <row r="82" spans="5:9" ht="15" customHeight="1" x14ac:dyDescent="0.25">
      <c r="E82" s="226"/>
      <c r="F82" s="494"/>
      <c r="G82" s="127"/>
      <c r="H82" s="127"/>
      <c r="I82" s="127"/>
    </row>
    <row r="83" spans="5:9" x14ac:dyDescent="0.25">
      <c r="E83" s="1907" t="s">
        <v>410</v>
      </c>
      <c r="F83" s="115" t="s">
        <v>207</v>
      </c>
      <c r="G83" s="115" t="s">
        <v>27</v>
      </c>
      <c r="H83" s="1902" t="s">
        <v>1196</v>
      </c>
      <c r="I83" s="1218"/>
    </row>
    <row r="84" spans="5:9" x14ac:dyDescent="0.25">
      <c r="E84" s="1908"/>
      <c r="F84" s="121" t="s">
        <v>233</v>
      </c>
      <c r="G84" s="121" t="s">
        <v>373</v>
      </c>
      <c r="H84" s="1903"/>
      <c r="I84" s="1218"/>
    </row>
    <row r="85" spans="5:9" ht="22.5" x14ac:dyDescent="0.25">
      <c r="E85" s="1908"/>
      <c r="F85" s="217" t="s">
        <v>3635</v>
      </c>
      <c r="G85" s="1082" t="s">
        <v>3731</v>
      </c>
      <c r="H85" s="1903"/>
      <c r="I85" s="1218"/>
    </row>
    <row r="86" spans="5:9" ht="22.5" x14ac:dyDescent="0.25">
      <c r="E86" s="1908"/>
      <c r="F86" s="217" t="s">
        <v>3717</v>
      </c>
      <c r="G86" s="1082" t="s">
        <v>3732</v>
      </c>
      <c r="H86" s="1903"/>
      <c r="I86" s="1218"/>
    </row>
    <row r="87" spans="5:9" x14ac:dyDescent="0.25">
      <c r="E87" s="1908"/>
      <c r="F87" s="121" t="s">
        <v>356</v>
      </c>
      <c r="G87" s="121" t="s">
        <v>373</v>
      </c>
      <c r="H87" s="1904"/>
      <c r="I87" s="1218"/>
    </row>
    <row r="88" spans="5:9" ht="22.5" x14ac:dyDescent="0.25">
      <c r="E88" s="1908"/>
      <c r="F88" s="217" t="s">
        <v>3758</v>
      </c>
      <c r="G88" s="1082" t="s">
        <v>3731</v>
      </c>
      <c r="H88" s="1152"/>
      <c r="I88" s="1218"/>
    </row>
    <row r="89" spans="5:9" ht="22.5" x14ac:dyDescent="0.25">
      <c r="E89" s="1909"/>
      <c r="F89" s="217" t="s">
        <v>3759</v>
      </c>
      <c r="G89" s="1082" t="s">
        <v>1727</v>
      </c>
      <c r="H89" s="1152"/>
      <c r="I89" s="1218"/>
    </row>
    <row r="90" spans="5:9" ht="15" customHeight="1" x14ac:dyDescent="0.25">
      <c r="E90" s="1905" t="s">
        <v>410</v>
      </c>
      <c r="F90" s="75" t="s">
        <v>207</v>
      </c>
      <c r="G90" s="75" t="s">
        <v>607</v>
      </c>
      <c r="H90" s="1269"/>
      <c r="I90" s="1218"/>
    </row>
    <row r="91" spans="5:9" ht="15" customHeight="1" x14ac:dyDescent="0.25">
      <c r="E91" s="1905"/>
      <c r="F91" s="222" t="s">
        <v>233</v>
      </c>
      <c r="G91" s="222" t="s">
        <v>370</v>
      </c>
      <c r="H91" s="1906"/>
      <c r="I91" s="1218"/>
    </row>
    <row r="92" spans="5:9" ht="15" customHeight="1" x14ac:dyDescent="0.25">
      <c r="E92" s="1905"/>
      <c r="F92" s="482" t="s">
        <v>234</v>
      </c>
      <c r="G92" s="222" t="s">
        <v>608</v>
      </c>
      <c r="H92" s="1906"/>
      <c r="I92" s="1218"/>
    </row>
    <row r="93" spans="5:9" ht="15" customHeight="1" x14ac:dyDescent="0.25">
      <c r="E93" s="1905"/>
      <c r="F93" s="222" t="s">
        <v>235</v>
      </c>
      <c r="G93" s="222" t="s">
        <v>609</v>
      </c>
      <c r="H93" s="1270"/>
      <c r="I93" s="1219"/>
    </row>
    <row r="94" spans="5:9" ht="27" customHeight="1" x14ac:dyDescent="0.25">
      <c r="E94" s="226"/>
      <c r="F94" s="494"/>
      <c r="G94" s="127"/>
      <c r="H94" s="127"/>
      <c r="I94" s="127"/>
    </row>
    <row r="95" spans="5:9" ht="27" customHeight="1" x14ac:dyDescent="0.25">
      <c r="E95" s="1901" t="s">
        <v>703</v>
      </c>
      <c r="F95" s="75" t="s">
        <v>391</v>
      </c>
      <c r="G95" s="75">
        <v>1</v>
      </c>
      <c r="H95" s="103" t="s">
        <v>389</v>
      </c>
      <c r="I95" s="1901" t="s">
        <v>601</v>
      </c>
    </row>
    <row r="96" spans="5:9" ht="27" customHeight="1" x14ac:dyDescent="0.25">
      <c r="E96" s="1219"/>
      <c r="F96" s="222" t="s">
        <v>288</v>
      </c>
      <c r="G96" s="495">
        <v>41628</v>
      </c>
      <c r="H96" s="222" t="s">
        <v>311</v>
      </c>
      <c r="I96" s="1218"/>
    </row>
    <row r="97" spans="5:9" ht="27" customHeight="1" x14ac:dyDescent="0.25">
      <c r="E97" s="1901" t="s">
        <v>703</v>
      </c>
      <c r="F97" s="75" t="s">
        <v>391</v>
      </c>
      <c r="G97" s="75">
        <v>2</v>
      </c>
      <c r="H97" s="103" t="s">
        <v>389</v>
      </c>
      <c r="I97" s="1218"/>
    </row>
    <row r="98" spans="5:9" ht="22.5" x14ac:dyDescent="0.25">
      <c r="E98" s="1219"/>
      <c r="F98" s="482" t="s">
        <v>314</v>
      </c>
      <c r="G98" s="495">
        <v>41628</v>
      </c>
      <c r="H98" s="222" t="s">
        <v>311</v>
      </c>
      <c r="I98" s="1218"/>
    </row>
    <row r="99" spans="5:9" x14ac:dyDescent="0.25">
      <c r="E99" s="1901" t="s">
        <v>703</v>
      </c>
      <c r="F99" s="75" t="s">
        <v>391</v>
      </c>
      <c r="G99" s="75">
        <v>3</v>
      </c>
      <c r="H99" s="103" t="s">
        <v>389</v>
      </c>
      <c r="I99" s="1218"/>
    </row>
    <row r="100" spans="5:9" x14ac:dyDescent="0.25">
      <c r="E100" s="1219"/>
      <c r="F100" s="222" t="s">
        <v>312</v>
      </c>
      <c r="G100" s="495">
        <v>41628</v>
      </c>
      <c r="H100" s="222" t="s">
        <v>311</v>
      </c>
      <c r="I100" s="1218"/>
    </row>
    <row r="101" spans="5:9" x14ac:dyDescent="0.25">
      <c r="E101" s="1901" t="s">
        <v>703</v>
      </c>
      <c r="F101" s="75" t="s">
        <v>391</v>
      </c>
      <c r="G101" s="75">
        <v>4</v>
      </c>
      <c r="H101" s="103" t="s">
        <v>389</v>
      </c>
      <c r="I101" s="1218"/>
    </row>
    <row r="102" spans="5:9" x14ac:dyDescent="0.25">
      <c r="E102" s="1219"/>
      <c r="F102" s="222" t="s">
        <v>312</v>
      </c>
      <c r="G102" s="495">
        <v>41628</v>
      </c>
      <c r="H102" s="222" t="s">
        <v>311</v>
      </c>
      <c r="I102" s="1219"/>
    </row>
    <row r="103" spans="5:9" x14ac:dyDescent="0.25">
      <c r="E103" s="127"/>
      <c r="F103" s="494"/>
      <c r="G103" s="496"/>
      <c r="H103" s="494"/>
      <c r="I103" s="127"/>
    </row>
    <row r="104" spans="5:9" ht="14.45" customHeight="1" x14ac:dyDescent="0.25">
      <c r="E104" s="1901" t="s">
        <v>704</v>
      </c>
      <c r="F104" s="75" t="s">
        <v>391</v>
      </c>
      <c r="G104" s="75">
        <v>1</v>
      </c>
      <c r="H104" s="103" t="s">
        <v>389</v>
      </c>
      <c r="I104" s="1217" t="s">
        <v>2629</v>
      </c>
    </row>
    <row r="105" spans="5:9" x14ac:dyDescent="0.25">
      <c r="E105" s="1219"/>
      <c r="F105" s="75" t="s">
        <v>288</v>
      </c>
      <c r="G105" s="495">
        <v>41628</v>
      </c>
      <c r="H105" s="75" t="s">
        <v>311</v>
      </c>
      <c r="I105" s="1218"/>
    </row>
    <row r="106" spans="5:9" x14ac:dyDescent="0.25">
      <c r="E106" s="1901" t="s">
        <v>704</v>
      </c>
      <c r="F106" s="75" t="s">
        <v>391</v>
      </c>
      <c r="G106" s="75">
        <v>2</v>
      </c>
      <c r="H106" s="103" t="s">
        <v>389</v>
      </c>
      <c r="I106" s="1218"/>
    </row>
    <row r="107" spans="5:9" ht="22.5" x14ac:dyDescent="0.25">
      <c r="E107" s="1219"/>
      <c r="F107" s="483" t="s">
        <v>314</v>
      </c>
      <c r="G107" s="495">
        <v>41628</v>
      </c>
      <c r="H107" s="75" t="s">
        <v>311</v>
      </c>
      <c r="I107" s="1218"/>
    </row>
    <row r="108" spans="5:9" x14ac:dyDescent="0.25">
      <c r="E108" s="1901" t="s">
        <v>704</v>
      </c>
      <c r="F108" s="75" t="s">
        <v>391</v>
      </c>
      <c r="G108" s="75">
        <v>3</v>
      </c>
      <c r="H108" s="103" t="s">
        <v>389</v>
      </c>
      <c r="I108" s="1218"/>
    </row>
    <row r="109" spans="5:9" x14ac:dyDescent="0.25">
      <c r="E109" s="1219"/>
      <c r="F109" s="75" t="s">
        <v>312</v>
      </c>
      <c r="G109" s="495">
        <v>41628</v>
      </c>
      <c r="H109" s="75" t="s">
        <v>311</v>
      </c>
      <c r="I109" s="1218"/>
    </row>
    <row r="110" spans="5:9" x14ac:dyDescent="0.25">
      <c r="E110" s="1901" t="s">
        <v>704</v>
      </c>
      <c r="F110" s="75" t="s">
        <v>391</v>
      </c>
      <c r="G110" s="75">
        <v>4</v>
      </c>
      <c r="H110" s="103" t="s">
        <v>389</v>
      </c>
      <c r="I110" s="1218"/>
    </row>
    <row r="111" spans="5:9" x14ac:dyDescent="0.25">
      <c r="E111" s="1219"/>
      <c r="F111" s="75" t="s">
        <v>312</v>
      </c>
      <c r="G111" s="495">
        <v>41628</v>
      </c>
      <c r="H111" s="75" t="s">
        <v>311</v>
      </c>
      <c r="I111" s="1219"/>
    </row>
    <row r="112" spans="5:9" x14ac:dyDescent="0.25">
      <c r="E112" s="127"/>
      <c r="F112" s="127"/>
      <c r="G112" s="496"/>
      <c r="H112" s="127"/>
      <c r="I112" s="127"/>
    </row>
    <row r="113" spans="5:9" x14ac:dyDescent="0.25">
      <c r="E113" s="1901" t="s">
        <v>629</v>
      </c>
      <c r="F113" s="75" t="s">
        <v>391</v>
      </c>
      <c r="G113" s="75">
        <v>1</v>
      </c>
      <c r="H113" s="103" t="s">
        <v>389</v>
      </c>
      <c r="I113" s="1901" t="s">
        <v>413</v>
      </c>
    </row>
    <row r="114" spans="5:9" x14ac:dyDescent="0.25">
      <c r="E114" s="1219"/>
      <c r="F114" s="222" t="s">
        <v>239</v>
      </c>
      <c r="G114" s="495" t="s">
        <v>631</v>
      </c>
      <c r="H114" s="222" t="s">
        <v>321</v>
      </c>
      <c r="I114" s="1218"/>
    </row>
    <row r="115" spans="5:9" x14ac:dyDescent="0.25">
      <c r="E115" s="1901" t="s">
        <v>629</v>
      </c>
      <c r="F115" s="75" t="s">
        <v>391</v>
      </c>
      <c r="G115" s="75">
        <v>2</v>
      </c>
      <c r="H115" s="103" t="s">
        <v>389</v>
      </c>
      <c r="I115" s="1218"/>
    </row>
    <row r="116" spans="5:9" x14ac:dyDescent="0.25">
      <c r="E116" s="1219"/>
      <c r="F116" s="222" t="s">
        <v>79</v>
      </c>
      <c r="G116" s="495" t="s">
        <v>631</v>
      </c>
      <c r="H116" s="222" t="s">
        <v>321</v>
      </c>
      <c r="I116" s="1218"/>
    </row>
    <row r="117" spans="5:9" x14ac:dyDescent="0.25">
      <c r="E117" s="1901" t="s">
        <v>629</v>
      </c>
      <c r="F117" s="75" t="s">
        <v>391</v>
      </c>
      <c r="G117" s="75">
        <v>3</v>
      </c>
      <c r="H117" s="103" t="s">
        <v>389</v>
      </c>
      <c r="I117" s="1218"/>
    </row>
    <row r="118" spans="5:9" x14ac:dyDescent="0.25">
      <c r="E118" s="1219"/>
      <c r="F118" s="222" t="s">
        <v>79</v>
      </c>
      <c r="G118" s="495" t="s">
        <v>631</v>
      </c>
      <c r="H118" s="222" t="s">
        <v>321</v>
      </c>
      <c r="I118" s="1218"/>
    </row>
    <row r="119" spans="5:9" x14ac:dyDescent="0.25">
      <c r="E119" s="1901" t="s">
        <v>629</v>
      </c>
      <c r="F119" s="75" t="s">
        <v>391</v>
      </c>
      <c r="G119" s="75">
        <v>4</v>
      </c>
      <c r="H119" s="103" t="s">
        <v>389</v>
      </c>
      <c r="I119" s="1218"/>
    </row>
    <row r="120" spans="5:9" x14ac:dyDescent="0.25">
      <c r="E120" s="1219"/>
      <c r="F120" s="222" t="s">
        <v>79</v>
      </c>
      <c r="G120" s="495" t="s">
        <v>631</v>
      </c>
      <c r="H120" s="222" t="s">
        <v>321</v>
      </c>
      <c r="I120" s="1219"/>
    </row>
    <row r="121" spans="5:9" x14ac:dyDescent="0.25">
      <c r="E121" s="493"/>
      <c r="F121" s="493"/>
      <c r="G121" s="493"/>
      <c r="H121" s="493"/>
      <c r="I121" s="513"/>
    </row>
    <row r="122" spans="5:9" x14ac:dyDescent="0.25">
      <c r="E122" s="76" t="s">
        <v>630</v>
      </c>
      <c r="F122" s="75" t="s">
        <v>390</v>
      </c>
      <c r="G122" s="76">
        <v>2</v>
      </c>
      <c r="H122" s="76" t="s">
        <v>392</v>
      </c>
      <c r="I122" s="222" t="s">
        <v>1027</v>
      </c>
    </row>
    <row r="124" spans="5:9" x14ac:dyDescent="0.25">
      <c r="E124" s="75" t="s">
        <v>924</v>
      </c>
      <c r="F124" s="75" t="s">
        <v>219</v>
      </c>
      <c r="G124" s="75">
        <v>0</v>
      </c>
      <c r="H124" s="75" t="s">
        <v>310</v>
      </c>
      <c r="I124" s="222" t="s">
        <v>3254</v>
      </c>
    </row>
    <row r="125" spans="5:9" x14ac:dyDescent="0.25">
      <c r="E125" s="63"/>
      <c r="F125" s="63"/>
      <c r="G125" s="63"/>
      <c r="H125" s="63"/>
      <c r="I125" s="498"/>
    </row>
    <row r="126" spans="5:9" x14ac:dyDescent="0.25">
      <c r="E126" s="63"/>
      <c r="F126" s="63"/>
      <c r="G126" s="63"/>
      <c r="H126" s="63"/>
      <c r="I126" s="498"/>
    </row>
    <row r="127" spans="5:9" x14ac:dyDescent="0.25">
      <c r="E127" s="63"/>
      <c r="F127" s="63"/>
      <c r="G127" s="63"/>
      <c r="H127" s="63"/>
      <c r="I127" s="498"/>
    </row>
    <row r="128" spans="5:9" x14ac:dyDescent="0.25">
      <c r="E128" s="63"/>
      <c r="F128" s="63"/>
      <c r="G128" s="63"/>
      <c r="H128" s="63"/>
      <c r="I128" s="498"/>
    </row>
    <row r="129" spans="5:9" x14ac:dyDescent="0.25">
      <c r="E129" s="63"/>
      <c r="F129" s="63"/>
      <c r="G129" s="63"/>
      <c r="H129" s="63"/>
      <c r="I129" s="498"/>
    </row>
    <row r="130" spans="5:9" x14ac:dyDescent="0.25">
      <c r="E130" s="63"/>
      <c r="F130" s="63"/>
      <c r="G130" s="63"/>
      <c r="H130" s="63"/>
      <c r="I130" s="498"/>
    </row>
    <row r="131" spans="5:9" x14ac:dyDescent="0.25">
      <c r="E131" s="63"/>
      <c r="F131" s="63"/>
      <c r="G131" s="63"/>
      <c r="H131" s="63"/>
      <c r="I131" s="498"/>
    </row>
    <row r="132" spans="5:9" x14ac:dyDescent="0.25">
      <c r="E132" s="63"/>
      <c r="F132" s="63"/>
      <c r="G132" s="63"/>
      <c r="H132" s="63"/>
      <c r="I132" s="498"/>
    </row>
    <row r="133" spans="5:9" x14ac:dyDescent="0.25">
      <c r="E133" s="63"/>
      <c r="F133" s="63"/>
      <c r="G133" s="63"/>
      <c r="H133" s="63"/>
      <c r="I133" s="498"/>
    </row>
    <row r="134" spans="5:9" x14ac:dyDescent="0.25">
      <c r="E134" s="1195" t="s">
        <v>347</v>
      </c>
      <c r="F134" s="115" t="s">
        <v>397</v>
      </c>
      <c r="G134" s="1195" t="s">
        <v>681</v>
      </c>
      <c r="H134" s="1191" t="s">
        <v>682</v>
      </c>
      <c r="I134" s="498"/>
    </row>
    <row r="135" spans="5:9" x14ac:dyDescent="0.25">
      <c r="E135" s="1195"/>
      <c r="F135" s="539" t="s">
        <v>697</v>
      </c>
      <c r="G135" s="1195"/>
      <c r="H135" s="1195"/>
      <c r="I135" s="498"/>
    </row>
    <row r="136" spans="5:9" x14ac:dyDescent="0.25">
      <c r="E136" s="1195" t="s">
        <v>347</v>
      </c>
      <c r="F136" s="115" t="s">
        <v>397</v>
      </c>
      <c r="G136" s="1191" t="s">
        <v>683</v>
      </c>
      <c r="H136" s="1191" t="s">
        <v>684</v>
      </c>
      <c r="I136" s="498"/>
    </row>
    <row r="137" spans="5:9" x14ac:dyDescent="0.25">
      <c r="E137" s="1195"/>
      <c r="F137" s="539" t="s">
        <v>697</v>
      </c>
      <c r="G137" s="1195"/>
      <c r="H137" s="1195"/>
      <c r="I137" s="498"/>
    </row>
    <row r="138" spans="5:9" x14ac:dyDescent="0.25">
      <c r="E138" s="63"/>
      <c r="F138" s="534"/>
      <c r="G138" s="63"/>
      <c r="H138" s="63"/>
      <c r="I138" s="498"/>
    </row>
    <row r="146" spans="5:8" ht="15.75" thickBot="1" x14ac:dyDescent="0.3"/>
    <row r="147" spans="5:8" s="485" customFormat="1" thickTop="1" x14ac:dyDescent="0.25">
      <c r="E147" s="1258" t="s">
        <v>685</v>
      </c>
      <c r="F147" s="499" t="s">
        <v>356</v>
      </c>
      <c r="G147" s="499" t="s">
        <v>418</v>
      </c>
      <c r="H147" s="1256" t="s">
        <v>1121</v>
      </c>
    </row>
    <row r="148" spans="5:8" s="485" customFormat="1" ht="14.25" x14ac:dyDescent="0.25">
      <c r="E148" s="1259"/>
      <c r="F148" s="500" t="s">
        <v>237</v>
      </c>
      <c r="G148" s="501" t="s">
        <v>608</v>
      </c>
      <c r="H148" s="1264"/>
    </row>
    <row r="149" spans="5:8" s="485" customFormat="1" ht="15" customHeight="1" x14ac:dyDescent="0.25">
      <c r="E149" s="1260"/>
      <c r="F149" s="500" t="s">
        <v>238</v>
      </c>
      <c r="G149" s="121" t="s">
        <v>417</v>
      </c>
      <c r="H149" s="1264"/>
    </row>
    <row r="150" spans="5:8" s="485" customFormat="1" ht="15" customHeight="1" x14ac:dyDescent="0.25">
      <c r="E150" s="1291" t="s">
        <v>685</v>
      </c>
      <c r="F150" s="121" t="s">
        <v>356</v>
      </c>
      <c r="G150" s="121" t="s">
        <v>1122</v>
      </c>
      <c r="H150" s="1264"/>
    </row>
    <row r="151" spans="5:8" s="485" customFormat="1" ht="15" customHeight="1" x14ac:dyDescent="0.25">
      <c r="E151" s="1292"/>
      <c r="F151" s="121" t="s">
        <v>233</v>
      </c>
      <c r="G151" s="121" t="s">
        <v>600</v>
      </c>
      <c r="H151" s="1264"/>
    </row>
    <row r="152" spans="5:8" s="485" customFormat="1" ht="15" customHeight="1" x14ac:dyDescent="0.25">
      <c r="E152" s="1292"/>
      <c r="F152" s="121" t="s">
        <v>237</v>
      </c>
      <c r="G152" s="121" t="s">
        <v>608</v>
      </c>
      <c r="H152" s="1264"/>
    </row>
    <row r="153" spans="5:8" s="485" customFormat="1" ht="15" customHeight="1" x14ac:dyDescent="0.25">
      <c r="E153" s="1292"/>
      <c r="F153" s="121" t="s">
        <v>238</v>
      </c>
      <c r="G153" s="121" t="s">
        <v>3689</v>
      </c>
      <c r="H153" s="1264"/>
    </row>
    <row r="154" spans="5:8" s="485" customFormat="1" ht="14.25" x14ac:dyDescent="0.25">
      <c r="E154" s="1261" t="s">
        <v>686</v>
      </c>
      <c r="F154" s="502" t="s">
        <v>233</v>
      </c>
      <c r="G154" s="502" t="s">
        <v>418</v>
      </c>
      <c r="H154" s="1264"/>
    </row>
    <row r="155" spans="5:8" s="485" customFormat="1" ht="14.25" x14ac:dyDescent="0.25">
      <c r="E155" s="1259"/>
      <c r="F155" s="502" t="s">
        <v>234</v>
      </c>
      <c r="G155" s="503" t="s">
        <v>608</v>
      </c>
      <c r="H155" s="1264"/>
    </row>
    <row r="156" spans="5:8" s="485" customFormat="1" ht="14.25" x14ac:dyDescent="0.25">
      <c r="E156" s="1259"/>
      <c r="F156" s="502" t="s">
        <v>235</v>
      </c>
      <c r="G156" s="121" t="s">
        <v>417</v>
      </c>
      <c r="H156" s="1264"/>
    </row>
    <row r="157" spans="5:8" s="485" customFormat="1" ht="14.25" x14ac:dyDescent="0.25">
      <c r="E157" s="1291" t="s">
        <v>1219</v>
      </c>
      <c r="F157" s="121" t="s">
        <v>233</v>
      </c>
      <c r="G157" s="121" t="s">
        <v>600</v>
      </c>
      <c r="H157" s="1264"/>
    </row>
    <row r="158" spans="5:8" s="485" customFormat="1" ht="15" customHeight="1" x14ac:dyDescent="0.25">
      <c r="E158" s="1292"/>
      <c r="F158" s="121" t="s">
        <v>356</v>
      </c>
      <c r="G158" s="121" t="s">
        <v>1194</v>
      </c>
      <c r="H158" s="1264"/>
    </row>
    <row r="159" spans="5:8" s="485" customFormat="1" ht="15" customHeight="1" x14ac:dyDescent="0.25">
      <c r="E159" s="1292"/>
      <c r="F159" s="121" t="s">
        <v>1197</v>
      </c>
      <c r="G159" s="121"/>
      <c r="H159" s="1264"/>
    </row>
    <row r="160" spans="5:8" s="485" customFormat="1" ht="15" customHeight="1" x14ac:dyDescent="0.25">
      <c r="E160" s="1292"/>
      <c r="F160" s="121" t="s">
        <v>234</v>
      </c>
      <c r="G160" s="121" t="s">
        <v>1218</v>
      </c>
      <c r="H160" s="1264"/>
    </row>
    <row r="161" spans="5:8" s="485" customFormat="1" ht="15.75" customHeight="1" thickBot="1" x14ac:dyDescent="0.3">
      <c r="E161" s="1910"/>
      <c r="F161" s="121" t="s">
        <v>235</v>
      </c>
      <c r="G161" s="121" t="s">
        <v>417</v>
      </c>
      <c r="H161" s="1876"/>
    </row>
    <row r="162" spans="5:8" s="485" customFormat="1" thickTop="1" x14ac:dyDescent="0.25">
      <c r="E162" s="1258" t="s">
        <v>685</v>
      </c>
      <c r="F162" s="505" t="s">
        <v>356</v>
      </c>
      <c r="G162" s="505" t="s">
        <v>419</v>
      </c>
      <c r="H162" s="1913" t="s">
        <v>420</v>
      </c>
    </row>
    <row r="163" spans="5:8" s="485" customFormat="1" ht="15" customHeight="1" x14ac:dyDescent="0.25">
      <c r="E163" s="1259"/>
      <c r="F163" s="502" t="s">
        <v>237</v>
      </c>
      <c r="G163" s="503" t="s">
        <v>608</v>
      </c>
      <c r="H163" s="1233"/>
    </row>
    <row r="164" spans="5:8" s="485" customFormat="1" ht="15" customHeight="1" x14ac:dyDescent="0.25">
      <c r="E164" s="1260"/>
      <c r="F164" s="502" t="s">
        <v>238</v>
      </c>
      <c r="G164" s="121" t="s">
        <v>417</v>
      </c>
      <c r="H164" s="1233"/>
    </row>
    <row r="165" spans="5:8" s="485" customFormat="1" ht="15" customHeight="1" x14ac:dyDescent="0.25">
      <c r="E165" s="1291" t="s">
        <v>685</v>
      </c>
      <c r="F165" s="121" t="s">
        <v>356</v>
      </c>
      <c r="G165" s="121" t="s">
        <v>1122</v>
      </c>
      <c r="H165" s="1233"/>
    </row>
    <row r="166" spans="5:8" s="485" customFormat="1" ht="15" customHeight="1" x14ac:dyDescent="0.25">
      <c r="E166" s="1292"/>
      <c r="F166" s="121" t="s">
        <v>233</v>
      </c>
      <c r="G166" s="121" t="s">
        <v>419</v>
      </c>
      <c r="H166" s="1233"/>
    </row>
    <row r="167" spans="5:8" s="485" customFormat="1" ht="15" customHeight="1" x14ac:dyDescent="0.25">
      <c r="E167" s="1292"/>
      <c r="F167" s="121" t="s">
        <v>237</v>
      </c>
      <c r="G167" s="121" t="s">
        <v>608</v>
      </c>
      <c r="H167" s="1233"/>
    </row>
    <row r="168" spans="5:8" s="485" customFormat="1" ht="15" customHeight="1" x14ac:dyDescent="0.25">
      <c r="E168" s="1292"/>
      <c r="F168" s="121" t="s">
        <v>238</v>
      </c>
      <c r="G168" s="121" t="s">
        <v>3689</v>
      </c>
      <c r="H168" s="1233"/>
    </row>
    <row r="169" spans="5:8" s="485" customFormat="1" ht="15" customHeight="1" x14ac:dyDescent="0.25">
      <c r="E169" s="1261" t="s">
        <v>686</v>
      </c>
      <c r="F169" s="502" t="s">
        <v>233</v>
      </c>
      <c r="G169" s="502" t="s">
        <v>419</v>
      </c>
      <c r="H169" s="1233"/>
    </row>
    <row r="170" spans="5:8" s="485" customFormat="1" ht="15" customHeight="1" x14ac:dyDescent="0.25">
      <c r="E170" s="1259"/>
      <c r="F170" s="502" t="s">
        <v>234</v>
      </c>
      <c r="G170" s="503" t="s">
        <v>608</v>
      </c>
      <c r="H170" s="1233"/>
    </row>
    <row r="171" spans="5:8" s="485" customFormat="1" ht="15" customHeight="1" x14ac:dyDescent="0.25">
      <c r="E171" s="1259"/>
      <c r="F171" s="506" t="s">
        <v>708</v>
      </c>
      <c r="G171" s="121" t="s">
        <v>417</v>
      </c>
      <c r="H171" s="1233"/>
    </row>
    <row r="172" spans="5:8" s="485" customFormat="1" ht="15" customHeight="1" x14ac:dyDescent="0.25">
      <c r="E172" s="1291" t="s">
        <v>1219</v>
      </c>
      <c r="F172" s="121" t="s">
        <v>233</v>
      </c>
      <c r="G172" s="121" t="s">
        <v>419</v>
      </c>
      <c r="H172" s="1233"/>
    </row>
    <row r="173" spans="5:8" s="485" customFormat="1" ht="15" customHeight="1" x14ac:dyDescent="0.25">
      <c r="E173" s="1292"/>
      <c r="F173" s="115" t="s">
        <v>356</v>
      </c>
      <c r="G173" s="115" t="s">
        <v>1195</v>
      </c>
      <c r="H173" s="1233"/>
    </row>
    <row r="174" spans="5:8" s="485" customFormat="1" ht="15" customHeight="1" x14ac:dyDescent="0.25">
      <c r="E174" s="1292"/>
      <c r="F174" s="121" t="s">
        <v>1198</v>
      </c>
      <c r="G174" s="1139"/>
      <c r="H174" s="1233"/>
    </row>
    <row r="175" spans="5:8" s="485" customFormat="1" ht="15" customHeight="1" x14ac:dyDescent="0.25">
      <c r="E175" s="1292"/>
      <c r="F175" s="121" t="s">
        <v>234</v>
      </c>
      <c r="G175" s="121" t="s">
        <v>1218</v>
      </c>
      <c r="H175" s="1233"/>
    </row>
    <row r="176" spans="5:8" s="485" customFormat="1" ht="15" customHeight="1" thickBot="1" x14ac:dyDescent="0.3">
      <c r="E176" s="1910"/>
      <c r="F176" s="121" t="s">
        <v>235</v>
      </c>
      <c r="G176" s="121" t="s">
        <v>417</v>
      </c>
      <c r="H176" s="1257"/>
    </row>
    <row r="177" spans="5:9" ht="15.75" thickTop="1" x14ac:dyDescent="0.25">
      <c r="E177" s="1295" t="s">
        <v>687</v>
      </c>
      <c r="F177" s="505" t="s">
        <v>237</v>
      </c>
      <c r="G177" s="505" t="s">
        <v>3688</v>
      </c>
      <c r="H177" s="1913" t="s">
        <v>421</v>
      </c>
    </row>
    <row r="178" spans="5:9" ht="15.75" thickBot="1" x14ac:dyDescent="0.3">
      <c r="E178" s="1296"/>
      <c r="F178" s="502" t="s">
        <v>238</v>
      </c>
      <c r="G178" s="121" t="s">
        <v>417</v>
      </c>
      <c r="H178" s="1233"/>
    </row>
    <row r="179" spans="5:9" ht="15.75" thickTop="1" x14ac:dyDescent="0.25">
      <c r="E179" s="1297" t="s">
        <v>710</v>
      </c>
      <c r="F179" s="121" t="s">
        <v>234</v>
      </c>
      <c r="G179" s="505" t="s">
        <v>3688</v>
      </c>
      <c r="H179" s="1233"/>
    </row>
    <row r="180" spans="5:9" x14ac:dyDescent="0.25">
      <c r="E180" s="1297"/>
      <c r="F180" s="121" t="s">
        <v>235</v>
      </c>
      <c r="G180" s="121" t="s">
        <v>417</v>
      </c>
      <c r="H180" s="1233"/>
    </row>
    <row r="181" spans="5:9" ht="21" customHeight="1" thickBot="1" x14ac:dyDescent="0.3">
      <c r="E181" s="1297"/>
      <c r="F181" s="115" t="s">
        <v>238</v>
      </c>
      <c r="G181" s="121" t="s">
        <v>417</v>
      </c>
      <c r="H181" s="1233"/>
    </row>
    <row r="182" spans="5:9" ht="15" customHeight="1" thickTop="1" x14ac:dyDescent="0.25">
      <c r="E182" s="1914" t="s">
        <v>709</v>
      </c>
      <c r="F182" s="121" t="s">
        <v>234</v>
      </c>
      <c r="G182" s="505" t="s">
        <v>3688</v>
      </c>
      <c r="H182" s="1233"/>
    </row>
    <row r="183" spans="5:9" ht="15.75" thickBot="1" x14ac:dyDescent="0.3">
      <c r="E183" s="1915"/>
      <c r="F183" s="121" t="s">
        <v>235</v>
      </c>
      <c r="G183" s="121" t="s">
        <v>417</v>
      </c>
      <c r="H183" s="1233"/>
    </row>
    <row r="184" spans="5:9" ht="15.75" thickTop="1" x14ac:dyDescent="0.25">
      <c r="E184" s="1291" t="s">
        <v>1219</v>
      </c>
      <c r="F184" s="121" t="s">
        <v>234</v>
      </c>
      <c r="G184" s="505" t="s">
        <v>3688</v>
      </c>
      <c r="H184" s="1233"/>
    </row>
    <row r="185" spans="5:9" x14ac:dyDescent="0.25">
      <c r="E185" s="1292"/>
      <c r="F185" s="121" t="s">
        <v>235</v>
      </c>
      <c r="G185" s="121" t="s">
        <v>417</v>
      </c>
      <c r="H185" s="1233"/>
    </row>
    <row r="186" spans="5:9" ht="15.75" thickBot="1" x14ac:dyDescent="0.3">
      <c r="E186" s="1910"/>
      <c r="F186" s="763" t="s">
        <v>238</v>
      </c>
      <c r="G186" s="121" t="s">
        <v>417</v>
      </c>
      <c r="H186" s="1233"/>
    </row>
    <row r="187" spans="5:9" ht="23.25" thickTop="1" x14ac:dyDescent="0.25">
      <c r="E187" s="507" t="s">
        <v>687</v>
      </c>
      <c r="F187" s="508" t="s">
        <v>238</v>
      </c>
      <c r="G187" s="1140" t="s">
        <v>2592</v>
      </c>
      <c r="H187" s="1911" t="s">
        <v>423</v>
      </c>
    </row>
    <row r="188" spans="5:9" ht="22.5" customHeight="1" x14ac:dyDescent="0.25">
      <c r="E188" s="1261" t="s">
        <v>709</v>
      </c>
      <c r="F188" s="504" t="s">
        <v>235</v>
      </c>
      <c r="G188" s="1214" t="s">
        <v>2601</v>
      </c>
      <c r="H188" s="1233"/>
    </row>
    <row r="189" spans="5:9" ht="26.25" customHeight="1" thickBot="1" x14ac:dyDescent="0.3">
      <c r="E189" s="1260"/>
      <c r="F189" s="504" t="s">
        <v>238</v>
      </c>
      <c r="G189" s="1912"/>
      <c r="H189" s="1233"/>
    </row>
    <row r="190" spans="5:9" ht="26.25" customHeight="1" thickTop="1" thickBot="1" x14ac:dyDescent="0.3">
      <c r="E190" s="762" t="s">
        <v>1219</v>
      </c>
      <c r="F190" s="115" t="s">
        <v>235</v>
      </c>
      <c r="G190" s="1140" t="s">
        <v>2592</v>
      </c>
      <c r="H190" s="1233"/>
    </row>
    <row r="191" spans="5:9" ht="24" thickTop="1" thickBot="1" x14ac:dyDescent="0.3">
      <c r="E191" s="509" t="s">
        <v>710</v>
      </c>
      <c r="F191" s="510" t="s">
        <v>235</v>
      </c>
      <c r="G191" s="862" t="s">
        <v>2592</v>
      </c>
      <c r="H191" s="1234"/>
    </row>
    <row r="192" spans="5:9" ht="15.75" thickTop="1" x14ac:dyDescent="0.25">
      <c r="E192" s="63"/>
      <c r="F192" s="63"/>
      <c r="G192" s="63"/>
      <c r="H192" s="63"/>
      <c r="I192" s="498"/>
    </row>
    <row r="193" spans="5:9" x14ac:dyDescent="0.25">
      <c r="E193" s="63"/>
      <c r="F193" s="63"/>
      <c r="G193" s="63"/>
      <c r="H193" s="63"/>
      <c r="I193" s="498"/>
    </row>
    <row r="194" spans="5:9" x14ac:dyDescent="0.25">
      <c r="E194" s="63"/>
      <c r="F194" s="63"/>
      <c r="G194" s="63"/>
      <c r="H194" s="63"/>
      <c r="I194" s="498"/>
    </row>
    <row r="195" spans="5:9" x14ac:dyDescent="0.25">
      <c r="E195" s="63"/>
      <c r="F195" s="63"/>
      <c r="G195" s="63"/>
      <c r="H195" s="63"/>
      <c r="I195" s="498"/>
    </row>
    <row r="215" spans="5:9" x14ac:dyDescent="0.25">
      <c r="E215" s="64"/>
      <c r="F215" s="534"/>
      <c r="G215" s="540"/>
      <c r="H215" s="69"/>
      <c r="I215" s="69"/>
    </row>
    <row r="216" spans="5:9" x14ac:dyDescent="0.25">
      <c r="E216" s="64"/>
      <c r="F216" s="534"/>
      <c r="G216" s="540"/>
      <c r="H216" s="69"/>
      <c r="I216" s="69"/>
    </row>
    <row r="217" spans="5:9" x14ac:dyDescent="0.25">
      <c r="E217" s="64"/>
      <c r="F217" s="534"/>
      <c r="G217" s="540"/>
      <c r="H217" s="69"/>
      <c r="I217" s="69"/>
    </row>
    <row r="218" spans="5:9" x14ac:dyDescent="0.25">
      <c r="E218" s="64"/>
      <c r="F218" s="534"/>
      <c r="G218" s="540"/>
      <c r="H218" s="69"/>
      <c r="I218" s="69"/>
    </row>
    <row r="219" spans="5:9" x14ac:dyDescent="0.25">
      <c r="E219" s="64"/>
      <c r="F219" s="534"/>
      <c r="G219" s="540"/>
      <c r="H219" s="69"/>
      <c r="I219" s="69"/>
    </row>
    <row r="220" spans="5:9" x14ac:dyDescent="0.25">
      <c r="E220" s="64"/>
      <c r="F220" s="534"/>
      <c r="G220" s="540"/>
      <c r="H220" s="69"/>
      <c r="I220" s="69"/>
    </row>
    <row r="221" spans="5:9" x14ac:dyDescent="0.25">
      <c r="E221" s="64"/>
      <c r="F221" s="534"/>
      <c r="G221" s="540"/>
      <c r="H221" s="69"/>
      <c r="I221" s="69"/>
    </row>
    <row r="222" spans="5:9" x14ac:dyDescent="0.25">
      <c r="E222" s="99" t="s">
        <v>405</v>
      </c>
      <c r="F222" s="541" t="s">
        <v>342</v>
      </c>
      <c r="G222" s="540"/>
      <c r="H222" s="69"/>
      <c r="I222" s="65"/>
    </row>
    <row r="223" spans="5:9" x14ac:dyDescent="0.25">
      <c r="E223" s="99" t="s">
        <v>405</v>
      </c>
      <c r="F223" s="100" t="s">
        <v>71</v>
      </c>
      <c r="G223" s="540"/>
      <c r="H223" s="69"/>
      <c r="I223" s="65"/>
    </row>
    <row r="224" spans="5:9" x14ac:dyDescent="0.25">
      <c r="E224" s="99" t="s">
        <v>405</v>
      </c>
      <c r="F224" s="100" t="s">
        <v>71</v>
      </c>
      <c r="G224" s="540"/>
      <c r="H224" s="69"/>
      <c r="I224" s="65"/>
    </row>
    <row r="225" spans="5:9" x14ac:dyDescent="0.25">
      <c r="E225" s="99" t="s">
        <v>405</v>
      </c>
      <c r="F225" s="100" t="s">
        <v>72</v>
      </c>
      <c r="G225" s="540"/>
      <c r="H225" s="69"/>
      <c r="I225" s="65"/>
    </row>
    <row r="226" spans="5:9" x14ac:dyDescent="0.25">
      <c r="E226" s="99" t="s">
        <v>405</v>
      </c>
      <c r="F226" s="100" t="s">
        <v>72</v>
      </c>
      <c r="G226" s="540"/>
      <c r="H226" s="69"/>
      <c r="I226" s="65"/>
    </row>
    <row r="227" spans="5:9" x14ac:dyDescent="0.25">
      <c r="E227" s="99" t="s">
        <v>405</v>
      </c>
      <c r="F227" s="100" t="s">
        <v>73</v>
      </c>
      <c r="G227" s="540"/>
      <c r="H227" s="69"/>
      <c r="I227" s="65"/>
    </row>
    <row r="228" spans="5:9" x14ac:dyDescent="0.25">
      <c r="E228" s="99" t="s">
        <v>405</v>
      </c>
      <c r="F228" s="100" t="s">
        <v>73</v>
      </c>
      <c r="G228" s="540"/>
      <c r="H228" s="69"/>
      <c r="I228" s="65"/>
    </row>
    <row r="229" spans="5:9" x14ac:dyDescent="0.25">
      <c r="E229" s="99" t="s">
        <v>405</v>
      </c>
      <c r="F229" s="227" t="s">
        <v>74</v>
      </c>
      <c r="G229" s="228"/>
      <c r="H229" s="229"/>
      <c r="I229" s="230"/>
    </row>
    <row r="230" spans="5:9" x14ac:dyDescent="0.25">
      <c r="E230" s="67" t="s">
        <v>349</v>
      </c>
      <c r="F230" s="60" t="s">
        <v>208</v>
      </c>
      <c r="G230" s="61" t="s">
        <v>318</v>
      </c>
      <c r="H230" s="59" t="s">
        <v>319</v>
      </c>
      <c r="I230" s="59"/>
    </row>
    <row r="231" spans="5:9" x14ac:dyDescent="0.25">
      <c r="E231" s="67" t="s">
        <v>349</v>
      </c>
      <c r="F231" s="60" t="s">
        <v>3255</v>
      </c>
      <c r="G231" s="61" t="s">
        <v>318</v>
      </c>
      <c r="H231" s="59" t="s">
        <v>319</v>
      </c>
      <c r="I231" s="59"/>
    </row>
    <row r="232" spans="5:9" x14ac:dyDescent="0.25">
      <c r="E232" s="231" t="s">
        <v>349</v>
      </c>
      <c r="F232" s="58" t="s">
        <v>3257</v>
      </c>
      <c r="G232" s="610"/>
      <c r="H232" s="610" t="s">
        <v>334</v>
      </c>
      <c r="I232" s="58" t="s">
        <v>335</v>
      </c>
    </row>
    <row r="233" spans="5:9" s="485" customFormat="1" ht="14.25" x14ac:dyDescent="0.25">
      <c r="E233" s="112" t="s">
        <v>349</v>
      </c>
      <c r="F233" s="482" t="s">
        <v>3256</v>
      </c>
      <c r="G233" s="483">
        <v>3</v>
      </c>
      <c r="H233" s="483" t="s">
        <v>334</v>
      </c>
      <c r="I233" s="482" t="s">
        <v>293</v>
      </c>
    </row>
    <row r="234" spans="5:9" s="485" customFormat="1" ht="14.25" x14ac:dyDescent="0.25">
      <c r="E234" s="231" t="s">
        <v>349</v>
      </c>
      <c r="F234" s="94" t="s">
        <v>3258</v>
      </c>
      <c r="G234" s="92" t="s">
        <v>318</v>
      </c>
      <c r="H234" s="92" t="s">
        <v>336</v>
      </c>
      <c r="I234" s="94"/>
    </row>
    <row r="235" spans="5:9" ht="22.5" x14ac:dyDescent="0.25">
      <c r="E235" s="1860" t="s">
        <v>349</v>
      </c>
      <c r="F235" s="109" t="s">
        <v>3693</v>
      </c>
      <c r="G235" s="1143" t="s">
        <v>3691</v>
      </c>
      <c r="H235" s="110" t="s">
        <v>3690</v>
      </c>
      <c r="I235" s="1134" t="s">
        <v>3631</v>
      </c>
    </row>
    <row r="236" spans="5:9" x14ac:dyDescent="0.25">
      <c r="E236" s="1860"/>
      <c r="F236" s="1248" t="s">
        <v>3692</v>
      </c>
      <c r="G236" s="1249"/>
      <c r="H236" s="1250"/>
      <c r="I236" s="1141"/>
    </row>
    <row r="237" spans="5:9" ht="22.5" x14ac:dyDescent="0.25">
      <c r="E237" s="1860"/>
      <c r="F237" s="109" t="s">
        <v>3694</v>
      </c>
      <c r="G237" s="1143" t="s">
        <v>3666</v>
      </c>
      <c r="H237" s="108" t="s">
        <v>336</v>
      </c>
      <c r="I237" s="1859" t="s">
        <v>3683</v>
      </c>
    </row>
    <row r="238" spans="5:9" ht="22.5" x14ac:dyDescent="0.25">
      <c r="E238" s="1860"/>
      <c r="F238" s="108" t="s">
        <v>3695</v>
      </c>
      <c r="G238" s="1143" t="s">
        <v>3667</v>
      </c>
      <c r="H238" s="108" t="s">
        <v>336</v>
      </c>
      <c r="I238" s="1859"/>
    </row>
    <row r="239" spans="5:9" ht="22.5" x14ac:dyDescent="0.25">
      <c r="E239" s="1860"/>
      <c r="F239" s="109" t="s">
        <v>3694</v>
      </c>
      <c r="G239" s="1143" t="s">
        <v>3686</v>
      </c>
      <c r="H239" s="108" t="s">
        <v>336</v>
      </c>
      <c r="I239" s="1859" t="s">
        <v>3687</v>
      </c>
    </row>
    <row r="240" spans="5:9" ht="22.5" x14ac:dyDescent="0.25">
      <c r="E240" s="1860"/>
      <c r="F240" s="108" t="s">
        <v>3696</v>
      </c>
      <c r="G240" s="1143" t="s">
        <v>3685</v>
      </c>
      <c r="H240" s="108" t="s">
        <v>336</v>
      </c>
      <c r="I240" s="1859"/>
    </row>
    <row r="241" spans="5:9" ht="22.5" x14ac:dyDescent="0.25">
      <c r="E241" s="1142" t="s">
        <v>349</v>
      </c>
      <c r="F241" s="108" t="s">
        <v>3716</v>
      </c>
      <c r="G241" s="108" t="s">
        <v>318</v>
      </c>
      <c r="H241" s="108"/>
      <c r="I241" s="482"/>
    </row>
    <row r="242" spans="5:9" ht="22.5" x14ac:dyDescent="0.25">
      <c r="E242" s="1142" t="s">
        <v>349</v>
      </c>
      <c r="F242" s="217" t="s">
        <v>3259</v>
      </c>
      <c r="G242" s="108" t="s">
        <v>318</v>
      </c>
      <c r="H242" s="108" t="s">
        <v>336</v>
      </c>
      <c r="I242" s="59"/>
    </row>
    <row r="243" spans="5:9" ht="22.5" x14ac:dyDescent="0.25">
      <c r="E243" s="1860" t="s">
        <v>349</v>
      </c>
      <c r="F243" s="217" t="s">
        <v>3259</v>
      </c>
      <c r="G243" s="1143" t="s">
        <v>3691</v>
      </c>
      <c r="H243" s="110" t="s">
        <v>3690</v>
      </c>
      <c r="I243" s="1134" t="s">
        <v>3631</v>
      </c>
    </row>
    <row r="244" spans="5:9" x14ac:dyDescent="0.25">
      <c r="E244" s="1860"/>
      <c r="F244" s="1248" t="s">
        <v>3692</v>
      </c>
      <c r="G244" s="1249"/>
      <c r="H244" s="1250"/>
      <c r="I244" s="1141"/>
    </row>
    <row r="245" spans="5:9" ht="22.5" x14ac:dyDescent="0.25">
      <c r="E245" s="1860"/>
      <c r="F245" s="217" t="s">
        <v>3259</v>
      </c>
      <c r="G245" s="1143" t="s">
        <v>3666</v>
      </c>
      <c r="H245" s="108" t="s">
        <v>336</v>
      </c>
      <c r="I245" s="1859" t="s">
        <v>3683</v>
      </c>
    </row>
    <row r="246" spans="5:9" ht="22.5" x14ac:dyDescent="0.25">
      <c r="E246" s="1860"/>
      <c r="F246" s="108" t="s">
        <v>3695</v>
      </c>
      <c r="G246" s="1143" t="s">
        <v>3667</v>
      </c>
      <c r="H246" s="108" t="s">
        <v>336</v>
      </c>
      <c r="I246" s="1859"/>
    </row>
    <row r="247" spans="5:9" ht="22.5" x14ac:dyDescent="0.25">
      <c r="E247" s="1860"/>
      <c r="F247" s="217" t="s">
        <v>3259</v>
      </c>
      <c r="G247" s="1143" t="s">
        <v>3686</v>
      </c>
      <c r="H247" s="108" t="s">
        <v>336</v>
      </c>
      <c r="I247" s="1859" t="s">
        <v>3687</v>
      </c>
    </row>
    <row r="248" spans="5:9" ht="22.5" x14ac:dyDescent="0.25">
      <c r="E248" s="1860"/>
      <c r="F248" s="108" t="s">
        <v>3696</v>
      </c>
      <c r="G248" s="1143" t="s">
        <v>3685</v>
      </c>
      <c r="H248" s="108" t="s">
        <v>336</v>
      </c>
      <c r="I248" s="1859"/>
    </row>
    <row r="249" spans="5:9" x14ac:dyDescent="0.25">
      <c r="E249" s="67" t="s">
        <v>349</v>
      </c>
      <c r="F249" s="54" t="s">
        <v>217</v>
      </c>
      <c r="G249" s="52" t="s">
        <v>318</v>
      </c>
      <c r="H249" s="52" t="s">
        <v>319</v>
      </c>
      <c r="I249" s="52"/>
    </row>
    <row r="250" spans="5:9" x14ac:dyDescent="0.25">
      <c r="E250" s="99" t="s">
        <v>405</v>
      </c>
      <c r="F250" s="100" t="s">
        <v>207</v>
      </c>
      <c r="G250" s="52"/>
      <c r="H250" s="61"/>
      <c r="I250" s="59"/>
    </row>
    <row r="251" spans="5:9" x14ac:dyDescent="0.25">
      <c r="E251" s="99" t="s">
        <v>405</v>
      </c>
      <c r="F251" s="101" t="s">
        <v>219</v>
      </c>
      <c r="G251" s="61"/>
      <c r="H251" s="61"/>
      <c r="I251" s="59"/>
    </row>
    <row r="252" spans="5:9" x14ac:dyDescent="0.25">
      <c r="E252" s="99" t="s">
        <v>405</v>
      </c>
      <c r="F252" s="100" t="s">
        <v>219</v>
      </c>
      <c r="G252" s="61"/>
      <c r="H252" s="61"/>
      <c r="I252" s="59"/>
    </row>
    <row r="253" spans="5:9" x14ac:dyDescent="0.25">
      <c r="E253" s="99" t="s">
        <v>405</v>
      </c>
      <c r="F253" s="100" t="s">
        <v>210</v>
      </c>
      <c r="G253" s="61"/>
      <c r="H253" s="61"/>
      <c r="I253" s="59"/>
    </row>
    <row r="254" spans="5:9" x14ac:dyDescent="0.25">
      <c r="E254" s="99" t="s">
        <v>405</v>
      </c>
      <c r="F254" s="100" t="s">
        <v>210</v>
      </c>
      <c r="G254" s="61"/>
      <c r="H254" s="61"/>
      <c r="I254" s="59"/>
    </row>
    <row r="255" spans="5:9" x14ac:dyDescent="0.25">
      <c r="E255" s="99" t="s">
        <v>405</v>
      </c>
      <c r="F255" s="100" t="s">
        <v>210</v>
      </c>
      <c r="G255" s="61"/>
      <c r="H255" s="61"/>
      <c r="I255" s="59"/>
    </row>
    <row r="256" spans="5:9" x14ac:dyDescent="0.25">
      <c r="E256" s="99" t="s">
        <v>405</v>
      </c>
      <c r="F256" s="102" t="s">
        <v>211</v>
      </c>
      <c r="G256" s="61"/>
      <c r="H256" s="61"/>
      <c r="I256" s="59"/>
    </row>
    <row r="257" spans="5:9" x14ac:dyDescent="0.25">
      <c r="E257" s="99" t="s">
        <v>405</v>
      </c>
      <c r="F257" s="102" t="s">
        <v>211</v>
      </c>
      <c r="G257" s="61"/>
      <c r="H257" s="61"/>
      <c r="I257" s="59"/>
    </row>
    <row r="258" spans="5:9" x14ac:dyDescent="0.25">
      <c r="E258" s="99" t="s">
        <v>405</v>
      </c>
      <c r="F258" s="512" t="s">
        <v>212</v>
      </c>
      <c r="G258" s="61"/>
      <c r="H258" s="61"/>
      <c r="I258" s="59"/>
    </row>
    <row r="259" spans="5:9" x14ac:dyDescent="0.25">
      <c r="E259" s="99" t="s">
        <v>405</v>
      </c>
      <c r="F259" s="512" t="s">
        <v>212</v>
      </c>
      <c r="G259" s="61"/>
      <c r="H259" s="61"/>
      <c r="I259" s="59"/>
    </row>
    <row r="260" spans="5:9" x14ac:dyDescent="0.25">
      <c r="E260" s="99" t="s">
        <v>405</v>
      </c>
      <c r="F260" s="512" t="s">
        <v>313</v>
      </c>
      <c r="G260" s="61"/>
      <c r="H260" s="61"/>
      <c r="I260" s="59"/>
    </row>
    <row r="261" spans="5:9" x14ac:dyDescent="0.25">
      <c r="E261" s="67" t="s">
        <v>349</v>
      </c>
      <c r="F261" s="93" t="s">
        <v>183</v>
      </c>
      <c r="G261" s="92" t="s">
        <v>318</v>
      </c>
      <c r="H261" s="93" t="s">
        <v>311</v>
      </c>
      <c r="I261" s="94"/>
    </row>
    <row r="262" spans="5:9" x14ac:dyDescent="0.25">
      <c r="E262" s="67" t="s">
        <v>349</v>
      </c>
      <c r="F262" s="60" t="s">
        <v>320</v>
      </c>
      <c r="G262" s="57" t="s">
        <v>318</v>
      </c>
      <c r="H262" s="60" t="s">
        <v>321</v>
      </c>
      <c r="I262" s="58"/>
    </row>
    <row r="263" spans="5:9" x14ac:dyDescent="0.25">
      <c r="E263" s="99" t="s">
        <v>405</v>
      </c>
      <c r="F263" s="512" t="s">
        <v>80</v>
      </c>
      <c r="G263" s="61"/>
      <c r="H263" s="55"/>
      <c r="I263" s="53"/>
    </row>
    <row r="264" spans="5:9" ht="33.75" x14ac:dyDescent="0.25">
      <c r="E264" s="231" t="s">
        <v>349</v>
      </c>
      <c r="F264" s="93" t="s">
        <v>337</v>
      </c>
      <c r="G264" s="92"/>
      <c r="H264" s="628" t="s">
        <v>205</v>
      </c>
      <c r="I264" s="94" t="s">
        <v>338</v>
      </c>
    </row>
    <row r="265" spans="5:9" ht="40.5" customHeight="1" x14ac:dyDescent="0.25">
      <c r="E265" s="112" t="s">
        <v>349</v>
      </c>
      <c r="F265" s="482" t="s">
        <v>337</v>
      </c>
      <c r="G265" s="483" t="s">
        <v>1030</v>
      </c>
      <c r="H265" s="483" t="s">
        <v>205</v>
      </c>
      <c r="I265" s="482" t="s">
        <v>293</v>
      </c>
    </row>
    <row r="266" spans="5:9" ht="17.25" customHeight="1" x14ac:dyDescent="0.25">
      <c r="E266" s="112" t="s">
        <v>349</v>
      </c>
      <c r="F266" s="482" t="s">
        <v>92</v>
      </c>
      <c r="G266" s="483">
        <v>4</v>
      </c>
      <c r="H266" s="483" t="s">
        <v>331</v>
      </c>
      <c r="I266" s="482" t="s">
        <v>293</v>
      </c>
    </row>
    <row r="267" spans="5:9" ht="15.75" customHeight="1" x14ac:dyDescent="0.25">
      <c r="E267" s="112" t="s">
        <v>349</v>
      </c>
      <c r="F267" s="222" t="s">
        <v>233</v>
      </c>
      <c r="G267" s="483" t="s">
        <v>318</v>
      </c>
      <c r="H267" s="483" t="s">
        <v>339</v>
      </c>
      <c r="I267" s="482"/>
    </row>
    <row r="268" spans="5:9" x14ac:dyDescent="0.25">
      <c r="E268" s="112" t="s">
        <v>349</v>
      </c>
      <c r="F268" s="222" t="s">
        <v>233</v>
      </c>
      <c r="G268" s="483" t="s">
        <v>414</v>
      </c>
      <c r="H268" s="483" t="s">
        <v>339</v>
      </c>
      <c r="I268" s="482" t="s">
        <v>293</v>
      </c>
    </row>
    <row r="269" spans="5:9" x14ac:dyDescent="0.25">
      <c r="E269" s="112" t="s">
        <v>349</v>
      </c>
      <c r="F269" s="482" t="s">
        <v>234</v>
      </c>
      <c r="G269" s="483" t="s">
        <v>318</v>
      </c>
      <c r="H269" s="482" t="s">
        <v>322</v>
      </c>
      <c r="I269" s="482" t="s">
        <v>318</v>
      </c>
    </row>
    <row r="270" spans="5:9" x14ac:dyDescent="0.25">
      <c r="E270" s="112" t="s">
        <v>349</v>
      </c>
      <c r="F270" s="482" t="s">
        <v>234</v>
      </c>
      <c r="G270" s="483" t="s">
        <v>157</v>
      </c>
      <c r="H270" s="482" t="s">
        <v>322</v>
      </c>
      <c r="I270" s="482" t="s">
        <v>293</v>
      </c>
    </row>
    <row r="271" spans="5:9" x14ac:dyDescent="0.25">
      <c r="E271" s="112" t="s">
        <v>349</v>
      </c>
      <c r="F271" s="482" t="s">
        <v>235</v>
      </c>
      <c r="G271" s="483">
        <v>3</v>
      </c>
      <c r="H271" s="483" t="s">
        <v>2594</v>
      </c>
      <c r="I271" s="220" t="s">
        <v>293</v>
      </c>
    </row>
    <row r="272" spans="5:9" x14ac:dyDescent="0.25">
      <c r="E272" s="112" t="s">
        <v>349</v>
      </c>
      <c r="F272" s="482" t="s">
        <v>111</v>
      </c>
      <c r="G272" s="483" t="s">
        <v>318</v>
      </c>
      <c r="H272" s="482" t="s">
        <v>323</v>
      </c>
      <c r="I272" s="482"/>
    </row>
    <row r="273" spans="5:9" s="538" customFormat="1" x14ac:dyDescent="0.25">
      <c r="E273" s="112" t="s">
        <v>349</v>
      </c>
      <c r="F273" s="482" t="s">
        <v>222</v>
      </c>
      <c r="G273" s="483"/>
      <c r="H273" s="483" t="s">
        <v>319</v>
      </c>
      <c r="I273" s="482" t="s">
        <v>612</v>
      </c>
    </row>
    <row r="274" spans="5:9" s="493" customFormat="1" ht="14.25" x14ac:dyDescent="0.25">
      <c r="E274" s="112" t="s">
        <v>349</v>
      </c>
      <c r="F274" s="482" t="s">
        <v>222</v>
      </c>
      <c r="G274" s="483">
        <v>9</v>
      </c>
      <c r="H274" s="483" t="s">
        <v>319</v>
      </c>
      <c r="I274" s="482" t="s">
        <v>293</v>
      </c>
    </row>
    <row r="275" spans="5:9" s="538" customFormat="1" x14ac:dyDescent="0.25">
      <c r="E275" s="231"/>
      <c r="F275" s="93" t="s">
        <v>617</v>
      </c>
      <c r="G275" s="92" t="s">
        <v>333</v>
      </c>
      <c r="H275" s="92"/>
      <c r="I275" s="94"/>
    </row>
    <row r="276" spans="5:9" s="538" customFormat="1" x14ac:dyDescent="0.25">
      <c r="E276" s="75" t="s">
        <v>347</v>
      </c>
      <c r="F276" s="222" t="s">
        <v>94</v>
      </c>
      <c r="G276" s="222" t="s">
        <v>318</v>
      </c>
      <c r="H276" s="482" t="s">
        <v>311</v>
      </c>
      <c r="I276" s="222"/>
    </row>
    <row r="277" spans="5:9" s="538" customFormat="1" x14ac:dyDescent="0.25">
      <c r="E277" s="221" t="s">
        <v>345</v>
      </c>
      <c r="F277" s="222" t="s">
        <v>94</v>
      </c>
      <c r="G277" s="222" t="s">
        <v>318</v>
      </c>
      <c r="H277" s="482" t="s">
        <v>311</v>
      </c>
      <c r="I277" s="222"/>
    </row>
    <row r="278" spans="5:9" s="538" customFormat="1" ht="15" customHeight="1" x14ac:dyDescent="0.25">
      <c r="E278" s="221" t="s">
        <v>1007</v>
      </c>
      <c r="F278" s="222" t="s">
        <v>94</v>
      </c>
      <c r="G278" s="222" t="s">
        <v>318</v>
      </c>
      <c r="H278" s="482" t="s">
        <v>311</v>
      </c>
      <c r="I278" s="222"/>
    </row>
    <row r="279" spans="5:9" s="538" customFormat="1" x14ac:dyDescent="0.25">
      <c r="E279" s="121" t="s">
        <v>1219</v>
      </c>
      <c r="F279" s="121" t="s">
        <v>94</v>
      </c>
      <c r="G279" s="121"/>
      <c r="H279" s="217" t="s">
        <v>311</v>
      </c>
      <c r="I279" s="121" t="s">
        <v>2233</v>
      </c>
    </row>
    <row r="280" spans="5:9" s="538" customFormat="1" ht="15" customHeight="1" x14ac:dyDescent="0.25">
      <c r="E280" s="231"/>
      <c r="F280" s="93" t="s">
        <v>690</v>
      </c>
      <c r="G280" s="92" t="s">
        <v>333</v>
      </c>
      <c r="H280" s="92"/>
      <c r="I280" s="94"/>
    </row>
    <row r="281" spans="5:9" s="538" customFormat="1" x14ac:dyDescent="0.25">
      <c r="E281" s="222" t="s">
        <v>350</v>
      </c>
      <c r="F281" s="222" t="s">
        <v>97</v>
      </c>
      <c r="G281" s="222"/>
      <c r="H281" s="222" t="s">
        <v>311</v>
      </c>
      <c r="I281" s="222" t="s">
        <v>613</v>
      </c>
    </row>
    <row r="282" spans="5:9" s="538" customFormat="1" ht="15" customHeight="1" x14ac:dyDescent="0.25">
      <c r="E282" s="121" t="s">
        <v>1219</v>
      </c>
      <c r="F282" s="121" t="s">
        <v>97</v>
      </c>
      <c r="G282" s="121" t="s">
        <v>70</v>
      </c>
      <c r="H282" s="121" t="s">
        <v>311</v>
      </c>
      <c r="I282" s="121" t="s">
        <v>2234</v>
      </c>
    </row>
    <row r="283" spans="5:9" s="538" customFormat="1" x14ac:dyDescent="0.25">
      <c r="E283" s="222" t="s">
        <v>345</v>
      </c>
      <c r="F283" s="222" t="s">
        <v>97</v>
      </c>
      <c r="G283" s="222" t="s">
        <v>70</v>
      </c>
      <c r="H283" s="222" t="s">
        <v>311</v>
      </c>
      <c r="I283" s="222" t="s">
        <v>351</v>
      </c>
    </row>
    <row r="284" spans="5:9" s="538" customFormat="1" ht="22.5" x14ac:dyDescent="0.25">
      <c r="E284" s="217" t="s">
        <v>346</v>
      </c>
      <c r="F284" s="121" t="s">
        <v>97</v>
      </c>
      <c r="G284" s="121" t="s">
        <v>318</v>
      </c>
      <c r="H284" s="121" t="s">
        <v>311</v>
      </c>
      <c r="I284" s="764"/>
    </row>
    <row r="285" spans="5:9" s="538" customFormat="1" x14ac:dyDescent="0.25">
      <c r="E285" s="222" t="s">
        <v>347</v>
      </c>
      <c r="F285" s="222" t="s">
        <v>356</v>
      </c>
      <c r="G285" s="515"/>
      <c r="H285" s="222" t="s">
        <v>339</v>
      </c>
      <c r="I285" s="222" t="s">
        <v>357</v>
      </c>
    </row>
    <row r="286" spans="5:9" s="538" customFormat="1" x14ac:dyDescent="0.25">
      <c r="E286" s="112" t="s">
        <v>350</v>
      </c>
      <c r="F286" s="482" t="s">
        <v>356</v>
      </c>
      <c r="G286" s="483" t="s">
        <v>57</v>
      </c>
      <c r="H286" s="483" t="s">
        <v>339</v>
      </c>
      <c r="I286" s="482" t="s">
        <v>293</v>
      </c>
    </row>
    <row r="287" spans="5:9" s="538" customFormat="1" ht="15" customHeight="1" x14ac:dyDescent="0.25">
      <c r="E287" s="121" t="s">
        <v>1219</v>
      </c>
      <c r="F287" s="121" t="s">
        <v>356</v>
      </c>
      <c r="G287" s="121" t="s">
        <v>318</v>
      </c>
      <c r="H287" s="121" t="s">
        <v>339</v>
      </c>
      <c r="I287" s="514"/>
    </row>
    <row r="288" spans="5:9" s="538" customFormat="1" x14ac:dyDescent="0.25">
      <c r="E288" s="222" t="s">
        <v>345</v>
      </c>
      <c r="F288" s="222" t="s">
        <v>356</v>
      </c>
      <c r="G288" s="222" t="s">
        <v>354</v>
      </c>
      <c r="H288" s="222" t="s">
        <v>339</v>
      </c>
      <c r="I288" s="222" t="s">
        <v>411</v>
      </c>
    </row>
    <row r="289" spans="5:9" s="538" customFormat="1" ht="22.5" x14ac:dyDescent="0.25">
      <c r="E289" s="217" t="s">
        <v>346</v>
      </c>
      <c r="F289" s="121" t="s">
        <v>356</v>
      </c>
      <c r="G289" s="121" t="s">
        <v>318</v>
      </c>
      <c r="H289" s="121" t="s">
        <v>339</v>
      </c>
      <c r="I289" s="764"/>
    </row>
    <row r="290" spans="5:9" s="538" customFormat="1" x14ac:dyDescent="0.25">
      <c r="E290" s="222" t="s">
        <v>347</v>
      </c>
      <c r="F290" s="222" t="s">
        <v>237</v>
      </c>
      <c r="G290" s="222"/>
      <c r="H290" s="222" t="s">
        <v>359</v>
      </c>
      <c r="I290" s="222" t="s">
        <v>358</v>
      </c>
    </row>
    <row r="291" spans="5:9" s="538" customFormat="1" x14ac:dyDescent="0.25">
      <c r="E291" s="112" t="s">
        <v>350</v>
      </c>
      <c r="F291" s="482" t="s">
        <v>1031</v>
      </c>
      <c r="G291" s="483" t="s">
        <v>53</v>
      </c>
      <c r="H291" s="483" t="s">
        <v>359</v>
      </c>
      <c r="I291" s="482" t="s">
        <v>293</v>
      </c>
    </row>
    <row r="292" spans="5:9" s="538" customFormat="1" x14ac:dyDescent="0.25">
      <c r="E292" s="121" t="s">
        <v>1219</v>
      </c>
      <c r="F292" s="121" t="s">
        <v>237</v>
      </c>
      <c r="G292" s="121" t="s">
        <v>318</v>
      </c>
      <c r="H292" s="121" t="s">
        <v>359</v>
      </c>
      <c r="I292" s="121"/>
    </row>
    <row r="293" spans="5:9" s="538" customFormat="1" x14ac:dyDescent="0.25">
      <c r="E293" s="222" t="s">
        <v>345</v>
      </c>
      <c r="F293" s="222" t="s">
        <v>237</v>
      </c>
      <c r="G293" s="222" t="s">
        <v>70</v>
      </c>
      <c r="H293" s="222" t="s">
        <v>359</v>
      </c>
      <c r="I293" s="222" t="s">
        <v>412</v>
      </c>
    </row>
    <row r="294" spans="5:9" s="538" customFormat="1" ht="22.5" x14ac:dyDescent="0.25">
      <c r="E294" s="217" t="s">
        <v>346</v>
      </c>
      <c r="F294" s="121" t="s">
        <v>237</v>
      </c>
      <c r="G294" s="121" t="s">
        <v>318</v>
      </c>
      <c r="H294" s="121" t="s">
        <v>359</v>
      </c>
      <c r="I294" s="764"/>
    </row>
    <row r="295" spans="5:9" x14ac:dyDescent="0.25">
      <c r="E295" s="222" t="s">
        <v>347</v>
      </c>
      <c r="F295" s="222" t="s">
        <v>238</v>
      </c>
      <c r="G295" s="222"/>
      <c r="H295" s="222" t="s">
        <v>2594</v>
      </c>
      <c r="I295" s="222" t="s">
        <v>360</v>
      </c>
    </row>
    <row r="296" spans="5:9" s="538" customFormat="1" x14ac:dyDescent="0.25">
      <c r="E296" s="112" t="s">
        <v>350</v>
      </c>
      <c r="F296" s="482" t="s">
        <v>1032</v>
      </c>
      <c r="G296" s="483" t="s">
        <v>730</v>
      </c>
      <c r="H296" s="222" t="s">
        <v>2594</v>
      </c>
      <c r="I296" s="482" t="s">
        <v>293</v>
      </c>
    </row>
    <row r="297" spans="5:9" x14ac:dyDescent="0.25">
      <c r="E297" s="222" t="s">
        <v>345</v>
      </c>
      <c r="F297" s="222" t="s">
        <v>238</v>
      </c>
      <c r="G297" s="222" t="s">
        <v>70</v>
      </c>
      <c r="H297" s="222" t="s">
        <v>2594</v>
      </c>
      <c r="I297" s="222" t="s">
        <v>614</v>
      </c>
    </row>
    <row r="298" spans="5:9" ht="22.5" x14ac:dyDescent="0.25">
      <c r="E298" s="217" t="s">
        <v>346</v>
      </c>
      <c r="F298" s="121" t="s">
        <v>238</v>
      </c>
      <c r="G298" s="121" t="s">
        <v>318</v>
      </c>
      <c r="H298" s="222" t="s">
        <v>2594</v>
      </c>
      <c r="I298" s="764"/>
    </row>
    <row r="299" spans="5:9" ht="15" customHeight="1" x14ac:dyDescent="0.25">
      <c r="E299" s="231"/>
      <c r="F299" s="93" t="s">
        <v>618</v>
      </c>
      <c r="G299" s="92" t="s">
        <v>333</v>
      </c>
      <c r="H299" s="92"/>
      <c r="I299" s="94"/>
    </row>
    <row r="300" spans="5:9" x14ac:dyDescent="0.25">
      <c r="E300" s="96"/>
      <c r="F300" s="51"/>
      <c r="G300" s="56"/>
      <c r="H300" s="56"/>
      <c r="I300" s="50"/>
    </row>
    <row r="301" spans="5:9" x14ac:dyDescent="0.25">
      <c r="E301" s="96"/>
      <c r="F301" s="51"/>
      <c r="G301" s="56"/>
      <c r="H301" s="56"/>
      <c r="I301" s="50"/>
    </row>
    <row r="302" spans="5:9" ht="15" customHeight="1" x14ac:dyDescent="0.25">
      <c r="E302" s="96"/>
      <c r="F302" s="51"/>
      <c r="G302" s="56"/>
      <c r="H302" s="56"/>
      <c r="I302" s="50"/>
    </row>
    <row r="303" spans="5:9" x14ac:dyDescent="0.25">
      <c r="E303" s="96"/>
      <c r="F303" s="51"/>
      <c r="G303" s="56"/>
      <c r="H303" s="56"/>
      <c r="I303" s="50"/>
    </row>
    <row r="304" spans="5:9" x14ac:dyDescent="0.25">
      <c r="E304" s="96"/>
      <c r="F304" s="51"/>
      <c r="G304" s="56"/>
      <c r="H304" s="56"/>
      <c r="I304" s="50"/>
    </row>
    <row r="305" spans="5:9" x14ac:dyDescent="0.25">
      <c r="E305" s="96"/>
      <c r="F305" s="51"/>
      <c r="G305" s="56"/>
      <c r="H305" s="56"/>
      <c r="I305" s="50"/>
    </row>
    <row r="306" spans="5:9" x14ac:dyDescent="0.25">
      <c r="E306" s="96"/>
      <c r="F306" s="51"/>
      <c r="G306" s="56"/>
      <c r="H306" s="56"/>
      <c r="I306" s="50"/>
    </row>
    <row r="307" spans="5:9" x14ac:dyDescent="0.25">
      <c r="E307" s="96"/>
      <c r="F307" s="51"/>
      <c r="G307" s="56"/>
      <c r="H307" s="56"/>
      <c r="I307" s="50"/>
    </row>
    <row r="308" spans="5:9" x14ac:dyDescent="0.25">
      <c r="E308" s="96"/>
      <c r="F308" s="51"/>
      <c r="G308" s="56"/>
      <c r="H308" s="56"/>
      <c r="I308" s="50"/>
    </row>
    <row r="309" spans="5:9" x14ac:dyDescent="0.25">
      <c r="E309" s="96"/>
      <c r="F309" s="51"/>
      <c r="G309" s="56"/>
      <c r="H309" s="56"/>
      <c r="I309" s="50"/>
    </row>
    <row r="310" spans="5:9" x14ac:dyDescent="0.25">
      <c r="E310" s="96"/>
      <c r="F310" s="51"/>
      <c r="G310" s="56"/>
      <c r="H310" s="56"/>
      <c r="I310" s="50"/>
    </row>
    <row r="311" spans="5:9" x14ac:dyDescent="0.25">
      <c r="E311" s="96"/>
      <c r="F311" s="51"/>
      <c r="G311" s="56"/>
      <c r="H311" s="56"/>
      <c r="I311" s="50"/>
    </row>
    <row r="312" spans="5:9" x14ac:dyDescent="0.25">
      <c r="E312" s="96"/>
      <c r="F312" s="51"/>
      <c r="G312" s="56"/>
      <c r="H312" s="56"/>
      <c r="I312" s="50"/>
    </row>
    <row r="313" spans="5:9" x14ac:dyDescent="0.25">
      <c r="E313" s="96"/>
      <c r="F313" s="51"/>
      <c r="G313" s="56"/>
      <c r="H313" s="56"/>
      <c r="I313" s="50"/>
    </row>
    <row r="314" spans="5:9" x14ac:dyDescent="0.25">
      <c r="E314" s="96"/>
      <c r="F314" s="51"/>
      <c r="G314" s="56"/>
      <c r="H314" s="56"/>
      <c r="I314" s="50"/>
    </row>
    <row r="315" spans="5:9" x14ac:dyDescent="0.25">
      <c r="E315" s="96"/>
      <c r="F315" s="51"/>
      <c r="G315" s="56"/>
      <c r="H315" s="56"/>
      <c r="I315" s="50"/>
    </row>
    <row r="316" spans="5:9" x14ac:dyDescent="0.25">
      <c r="E316" s="96"/>
      <c r="F316" s="51"/>
      <c r="G316" s="56"/>
      <c r="H316" s="56"/>
      <c r="I316" s="50"/>
    </row>
    <row r="317" spans="5:9" x14ac:dyDescent="0.25">
      <c r="E317" s="96"/>
      <c r="F317" s="51"/>
      <c r="G317" s="56"/>
      <c r="H317" s="56"/>
      <c r="I317" s="50"/>
    </row>
    <row r="318" spans="5:9" ht="23.25" customHeight="1" x14ac:dyDescent="0.25">
      <c r="E318" s="96"/>
      <c r="F318" s="51"/>
      <c r="G318" s="56"/>
      <c r="H318" s="56"/>
      <c r="I318" s="50"/>
    </row>
    <row r="319" spans="5:9" ht="23.25" customHeight="1" x14ac:dyDescent="0.25">
      <c r="E319" s="96"/>
      <c r="F319" s="51"/>
      <c r="G319" s="56"/>
      <c r="H319" s="56"/>
      <c r="I319" s="50"/>
    </row>
    <row r="320" spans="5:9" ht="23.25" customHeight="1" x14ac:dyDescent="0.25">
      <c r="E320" s="96"/>
      <c r="G320" s="56"/>
      <c r="H320" s="56"/>
      <c r="I320" s="50"/>
    </row>
    <row r="321" spans="5:11" ht="23.25" customHeight="1" x14ac:dyDescent="0.25">
      <c r="E321" s="96"/>
      <c r="F321" s="51"/>
      <c r="G321" s="56"/>
      <c r="H321" s="56"/>
      <c r="I321" s="50"/>
    </row>
    <row r="322" spans="5:11" ht="23.25" customHeight="1" x14ac:dyDescent="0.25">
      <c r="E322" s="96"/>
      <c r="F322" s="51"/>
      <c r="G322" s="56"/>
      <c r="H322" s="56"/>
      <c r="I322" s="50"/>
    </row>
    <row r="323" spans="5:11" ht="26.25" customHeight="1" x14ac:dyDescent="0.25">
      <c r="E323" s="96"/>
      <c r="F323" s="51"/>
      <c r="G323" s="56"/>
      <c r="H323" s="56"/>
      <c r="I323" s="50"/>
    </row>
    <row r="324" spans="5:11" ht="12" customHeight="1" x14ac:dyDescent="0.25">
      <c r="E324" s="96"/>
      <c r="F324" s="51"/>
      <c r="G324" s="56"/>
      <c r="H324" s="56"/>
      <c r="I324" s="50"/>
    </row>
    <row r="325" spans="5:11" ht="51" customHeight="1" x14ac:dyDescent="0.25">
      <c r="E325" s="96"/>
      <c r="F325" s="51"/>
      <c r="G325" s="56"/>
      <c r="H325" s="56"/>
      <c r="I325" s="50"/>
    </row>
    <row r="326" spans="5:11" ht="12.75" customHeight="1" x14ac:dyDescent="0.25">
      <c r="E326" s="96"/>
      <c r="F326" s="51"/>
      <c r="G326" s="56"/>
      <c r="H326" s="56"/>
      <c r="I326" s="50"/>
    </row>
    <row r="327" spans="5:11" ht="23.25" customHeight="1" x14ac:dyDescent="0.25">
      <c r="E327" s="96"/>
      <c r="F327" s="51"/>
      <c r="G327" s="56"/>
      <c r="H327" s="56"/>
      <c r="I327" s="50"/>
    </row>
    <row r="328" spans="5:11" ht="23.25" customHeight="1" x14ac:dyDescent="0.25">
      <c r="E328" s="96"/>
      <c r="F328" s="51"/>
      <c r="G328" s="56"/>
      <c r="H328" s="56"/>
      <c r="I328" s="50"/>
    </row>
    <row r="329" spans="5:11" ht="23.25" customHeight="1" x14ac:dyDescent="0.25">
      <c r="E329" s="96"/>
      <c r="F329" s="51"/>
      <c r="G329" s="56"/>
      <c r="H329" s="56"/>
      <c r="I329" s="50"/>
    </row>
    <row r="330" spans="5:11" ht="23.25" customHeight="1" x14ac:dyDescent="0.25">
      <c r="E330" s="96"/>
      <c r="F330" s="51"/>
      <c r="G330" s="56"/>
      <c r="H330" s="56"/>
      <c r="I330" s="50"/>
    </row>
    <row r="331" spans="5:11" ht="23.25" customHeight="1" x14ac:dyDescent="0.25">
      <c r="E331" s="66"/>
      <c r="F331" s="51"/>
      <c r="G331" s="56"/>
      <c r="H331" s="78"/>
      <c r="I331" s="50"/>
    </row>
    <row r="332" spans="5:11" ht="16.5" customHeight="1" x14ac:dyDescent="0.25">
      <c r="E332" s="1870" t="s">
        <v>349</v>
      </c>
      <c r="F332" s="70" t="s">
        <v>71</v>
      </c>
      <c r="G332" s="71">
        <v>3</v>
      </c>
      <c r="H332" s="1873"/>
      <c r="I332" s="1197" t="s">
        <v>3260</v>
      </c>
      <c r="K332" s="1877"/>
    </row>
    <row r="333" spans="5:11" ht="16.5" customHeight="1" x14ac:dyDescent="0.25">
      <c r="E333" s="1871"/>
      <c r="F333" s="70" t="s">
        <v>72</v>
      </c>
      <c r="G333" s="71">
        <v>4</v>
      </c>
      <c r="H333" s="1874"/>
      <c r="I333" s="1197"/>
      <c r="K333" s="1878"/>
    </row>
    <row r="334" spans="5:11" ht="16.5" customHeight="1" x14ac:dyDescent="0.25">
      <c r="E334" s="1871"/>
      <c r="F334" s="70" t="s">
        <v>73</v>
      </c>
      <c r="G334" s="71">
        <v>1955</v>
      </c>
      <c r="H334" s="1874"/>
      <c r="I334" s="1197"/>
      <c r="K334" s="1878"/>
    </row>
    <row r="335" spans="5:11" ht="16.5" customHeight="1" x14ac:dyDescent="0.25">
      <c r="E335" s="1872"/>
      <c r="F335" s="542" t="s">
        <v>78</v>
      </c>
      <c r="G335" s="543" t="s">
        <v>361</v>
      </c>
      <c r="H335" s="1875"/>
      <c r="I335" s="1197"/>
      <c r="K335" s="1879"/>
    </row>
    <row r="336" spans="5:11" ht="16.5" customHeight="1" x14ac:dyDescent="0.25">
      <c r="E336" s="1864" t="s">
        <v>349</v>
      </c>
      <c r="F336" s="94" t="s">
        <v>71</v>
      </c>
      <c r="G336" s="92">
        <v>3</v>
      </c>
      <c r="H336" s="1867"/>
      <c r="I336" s="1882" t="s">
        <v>415</v>
      </c>
      <c r="K336" s="1880"/>
    </row>
    <row r="337" spans="5:11" x14ac:dyDescent="0.25">
      <c r="E337" s="1865"/>
      <c r="F337" s="94" t="s">
        <v>72</v>
      </c>
      <c r="G337" s="92">
        <v>4</v>
      </c>
      <c r="H337" s="1868"/>
      <c r="I337" s="1882"/>
      <c r="K337" s="1881"/>
    </row>
    <row r="338" spans="5:11" x14ac:dyDescent="0.25">
      <c r="E338" s="1865"/>
      <c r="F338" s="94" t="s">
        <v>73</v>
      </c>
      <c r="G338" s="92">
        <v>1955</v>
      </c>
      <c r="H338" s="1868"/>
      <c r="I338" s="1882"/>
      <c r="K338" s="1880"/>
    </row>
    <row r="339" spans="5:11" x14ac:dyDescent="0.25">
      <c r="E339" s="1866"/>
      <c r="F339" s="222" t="s">
        <v>97</v>
      </c>
      <c r="G339" s="500" t="s">
        <v>361</v>
      </c>
      <c r="H339" s="1869"/>
      <c r="I339" s="1882"/>
      <c r="K339" s="1881"/>
    </row>
    <row r="340" spans="5:11" x14ac:dyDescent="0.25">
      <c r="E340" s="1870" t="s">
        <v>349</v>
      </c>
      <c r="F340" s="70" t="s">
        <v>71</v>
      </c>
      <c r="G340" s="71">
        <v>3</v>
      </c>
      <c r="H340" s="1873"/>
      <c r="I340" s="1861" t="s">
        <v>416</v>
      </c>
    </row>
    <row r="341" spans="5:11" x14ac:dyDescent="0.25">
      <c r="E341" s="1871"/>
      <c r="F341" s="70" t="s">
        <v>72</v>
      </c>
      <c r="G341" s="71">
        <v>4</v>
      </c>
      <c r="H341" s="1874"/>
      <c r="I341" s="1861"/>
    </row>
    <row r="342" spans="5:11" x14ac:dyDescent="0.25">
      <c r="E342" s="1871"/>
      <c r="F342" s="70" t="s">
        <v>73</v>
      </c>
      <c r="G342" s="71">
        <v>1955</v>
      </c>
      <c r="H342" s="1874"/>
      <c r="I342" s="1861"/>
    </row>
    <row r="343" spans="5:11" x14ac:dyDescent="0.25">
      <c r="E343" s="1872"/>
      <c r="F343" s="542" t="s">
        <v>172</v>
      </c>
      <c r="G343" s="543" t="s">
        <v>361</v>
      </c>
      <c r="H343" s="1875"/>
      <c r="I343" s="1861"/>
    </row>
    <row r="344" spans="5:11" x14ac:dyDescent="0.25">
      <c r="E344" s="1862" t="s">
        <v>349</v>
      </c>
      <c r="F344" s="94" t="s">
        <v>78</v>
      </c>
      <c r="G344" s="629" t="s">
        <v>1020</v>
      </c>
      <c r="H344" s="1867"/>
      <c r="I344" s="1862" t="s">
        <v>1019</v>
      </c>
    </row>
    <row r="345" spans="5:11" x14ac:dyDescent="0.25">
      <c r="E345" s="1863"/>
      <c r="F345" s="494" t="s">
        <v>172</v>
      </c>
      <c r="G345" s="500" t="s">
        <v>1018</v>
      </c>
      <c r="H345" s="1869"/>
      <c r="I345" s="1863"/>
    </row>
    <row r="346" spans="5:11" x14ac:dyDescent="0.25">
      <c r="E346" s="1891" t="s">
        <v>349</v>
      </c>
      <c r="F346" s="500" t="s">
        <v>364</v>
      </c>
      <c r="G346" s="501" t="s">
        <v>26</v>
      </c>
      <c r="H346" s="1892"/>
      <c r="I346" s="1893" t="s">
        <v>372</v>
      </c>
    </row>
    <row r="347" spans="5:11" x14ac:dyDescent="0.25">
      <c r="E347" s="1891"/>
      <c r="F347" s="501" t="s">
        <v>337</v>
      </c>
      <c r="G347" s="501" t="s">
        <v>365</v>
      </c>
      <c r="H347" s="1892"/>
      <c r="I347" s="1882"/>
    </row>
    <row r="348" spans="5:11" x14ac:dyDescent="0.25">
      <c r="E348" s="1885" t="s">
        <v>349</v>
      </c>
      <c r="F348" s="544" t="s">
        <v>364</v>
      </c>
      <c r="G348" s="545" t="s">
        <v>25</v>
      </c>
      <c r="H348" s="1894"/>
      <c r="I348" s="1884" t="s">
        <v>371</v>
      </c>
    </row>
    <row r="349" spans="5:11" x14ac:dyDescent="0.25">
      <c r="E349" s="1885"/>
      <c r="F349" s="546" t="s">
        <v>337</v>
      </c>
      <c r="G349" s="544" t="s">
        <v>366</v>
      </c>
      <c r="H349" s="1894"/>
      <c r="I349" s="1885"/>
    </row>
    <row r="350" spans="5:11" x14ac:dyDescent="0.25">
      <c r="E350" s="1895" t="s">
        <v>349</v>
      </c>
      <c r="F350" s="502" t="s">
        <v>78</v>
      </c>
      <c r="G350" s="502" t="s">
        <v>367</v>
      </c>
      <c r="H350" s="1897"/>
      <c r="I350" s="1899" t="s">
        <v>3261</v>
      </c>
    </row>
    <row r="351" spans="5:11" x14ac:dyDescent="0.25">
      <c r="E351" s="1896"/>
      <c r="F351" s="502" t="s">
        <v>238</v>
      </c>
      <c r="G351" s="502" t="s">
        <v>368</v>
      </c>
      <c r="H351" s="1898"/>
      <c r="I351" s="1900"/>
    </row>
    <row r="352" spans="5:11" x14ac:dyDescent="0.25">
      <c r="E352" s="1884" t="s">
        <v>349</v>
      </c>
      <c r="F352" s="543" t="s">
        <v>78</v>
      </c>
      <c r="G352" s="543" t="s">
        <v>367</v>
      </c>
      <c r="H352" s="1886"/>
      <c r="I352" s="1883" t="s">
        <v>3261</v>
      </c>
    </row>
    <row r="353" spans="5:9" x14ac:dyDescent="0.25">
      <c r="E353" s="1885"/>
      <c r="F353" s="543" t="s">
        <v>235</v>
      </c>
      <c r="G353" s="543" t="s">
        <v>368</v>
      </c>
      <c r="H353" s="1886"/>
      <c r="I353" s="1883"/>
    </row>
    <row r="354" spans="5:9" x14ac:dyDescent="0.25">
      <c r="E354" s="1889" t="s">
        <v>349</v>
      </c>
      <c r="F354" s="503" t="s">
        <v>78</v>
      </c>
      <c r="G354" s="502" t="s">
        <v>367</v>
      </c>
      <c r="H354" s="1890"/>
      <c r="I354" s="1191" t="s">
        <v>3262</v>
      </c>
    </row>
    <row r="355" spans="5:9" x14ac:dyDescent="0.25">
      <c r="E355" s="1864"/>
      <c r="F355" s="502" t="s">
        <v>238</v>
      </c>
      <c r="G355" s="502" t="s">
        <v>145</v>
      </c>
      <c r="H355" s="1890"/>
      <c r="I355" s="1195"/>
    </row>
    <row r="356" spans="5:9" ht="15" customHeight="1" x14ac:dyDescent="0.25">
      <c r="E356" s="1884" t="s">
        <v>349</v>
      </c>
      <c r="F356" s="543" t="s">
        <v>78</v>
      </c>
      <c r="G356" s="543" t="s">
        <v>367</v>
      </c>
      <c r="H356" s="1886"/>
      <c r="I356" s="1887" t="s">
        <v>3262</v>
      </c>
    </row>
    <row r="357" spans="5:9" x14ac:dyDescent="0.25">
      <c r="E357" s="1885"/>
      <c r="F357" s="543" t="s">
        <v>235</v>
      </c>
      <c r="G357" s="543" t="s">
        <v>145</v>
      </c>
      <c r="H357" s="1886"/>
      <c r="I357" s="1888"/>
    </row>
    <row r="358" spans="5:9" x14ac:dyDescent="0.25">
      <c r="E358" s="65"/>
      <c r="F358" s="97"/>
      <c r="G358" s="69"/>
      <c r="H358" s="177"/>
      <c r="I358" s="491"/>
    </row>
    <row r="359" spans="5:9" x14ac:dyDescent="0.25">
      <c r="E359" s="65"/>
      <c r="F359" s="97"/>
      <c r="G359" s="69"/>
      <c r="H359" s="177"/>
      <c r="I359" s="491"/>
    </row>
    <row r="360" spans="5:9" x14ac:dyDescent="0.25">
      <c r="E360" s="65"/>
      <c r="F360" s="97"/>
      <c r="G360" s="69"/>
      <c r="H360" s="177"/>
      <c r="I360" s="491"/>
    </row>
    <row r="361" spans="5:9" x14ac:dyDescent="0.25">
      <c r="E361" s="65"/>
      <c r="F361" s="97"/>
      <c r="G361" s="69"/>
      <c r="H361" s="177"/>
      <c r="I361" s="491"/>
    </row>
    <row r="362" spans="5:9" x14ac:dyDescent="0.25">
      <c r="E362" s="65"/>
      <c r="F362" s="97"/>
      <c r="G362" s="69"/>
      <c r="H362" s="177"/>
      <c r="I362" s="491"/>
    </row>
    <row r="363" spans="5:9" x14ac:dyDescent="0.25">
      <c r="E363" s="65"/>
      <c r="F363" s="97"/>
      <c r="G363" s="69"/>
      <c r="H363" s="177"/>
      <c r="I363" s="491"/>
    </row>
    <row r="364" spans="5:9" x14ac:dyDescent="0.25">
      <c r="E364" s="65"/>
      <c r="F364" s="97"/>
      <c r="G364" s="69"/>
      <c r="H364" s="177"/>
      <c r="I364" s="491"/>
    </row>
  </sheetData>
  <sheetProtection algorithmName="SHA-512" hashValue="dSaS9NaA80Xx+savNdHGvti8tDoeWGoMdP7V6OFq8MVWdcIpUqzHRavDpsbWzcykjouhkXkHw13GXbs6AR0Gwg==" saltValue="R4C/+2VGSdfnYiC1ZWx7SQ==" spinCount="100000" sheet="1" objects="1" scenarios="1"/>
  <customSheetViews>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91">
    <mergeCell ref="E184:E186"/>
    <mergeCell ref="E157:E161"/>
    <mergeCell ref="E147:E149"/>
    <mergeCell ref="E179:E181"/>
    <mergeCell ref="H187:H191"/>
    <mergeCell ref="E188:E189"/>
    <mergeCell ref="G188:G189"/>
    <mergeCell ref="E162:E164"/>
    <mergeCell ref="E177:E178"/>
    <mergeCell ref="E169:E171"/>
    <mergeCell ref="E172:E176"/>
    <mergeCell ref="H162:H176"/>
    <mergeCell ref="H177:H186"/>
    <mergeCell ref="E150:E153"/>
    <mergeCell ref="E165:E168"/>
    <mergeCell ref="E182:E183"/>
    <mergeCell ref="I113:I120"/>
    <mergeCell ref="E115:E116"/>
    <mergeCell ref="E117:E118"/>
    <mergeCell ref="E119:E120"/>
    <mergeCell ref="E113:E114"/>
    <mergeCell ref="E95:E96"/>
    <mergeCell ref="I95:I102"/>
    <mergeCell ref="E97:E98"/>
    <mergeCell ref="E99:E100"/>
    <mergeCell ref="E101:E102"/>
    <mergeCell ref="E104:E105"/>
    <mergeCell ref="I104:I111"/>
    <mergeCell ref="E106:E107"/>
    <mergeCell ref="E108:E109"/>
    <mergeCell ref="E110:E111"/>
    <mergeCell ref="I83:I93"/>
    <mergeCell ref="I80:I81"/>
    <mergeCell ref="H83:H87"/>
    <mergeCell ref="E90:E93"/>
    <mergeCell ref="H90:H93"/>
    <mergeCell ref="E83:E89"/>
    <mergeCell ref="E78:E79"/>
    <mergeCell ref="H78:H79"/>
    <mergeCell ref="I78:I79"/>
    <mergeCell ref="E80:E81"/>
    <mergeCell ref="H80:H81"/>
    <mergeCell ref="E348:E349"/>
    <mergeCell ref="H348:H349"/>
    <mergeCell ref="I348:I349"/>
    <mergeCell ref="E350:E351"/>
    <mergeCell ref="H350:H351"/>
    <mergeCell ref="I350:I351"/>
    <mergeCell ref="E346:E347"/>
    <mergeCell ref="H346:H347"/>
    <mergeCell ref="I346:I347"/>
    <mergeCell ref="E344:E345"/>
    <mergeCell ref="H344:H345"/>
    <mergeCell ref="I352:I353"/>
    <mergeCell ref="E356:E357"/>
    <mergeCell ref="H356:H357"/>
    <mergeCell ref="I356:I357"/>
    <mergeCell ref="I354:I355"/>
    <mergeCell ref="E354:E355"/>
    <mergeCell ref="H354:H355"/>
    <mergeCell ref="E352:E353"/>
    <mergeCell ref="H352:H353"/>
    <mergeCell ref="K332:K335"/>
    <mergeCell ref="K336:K337"/>
    <mergeCell ref="K338:K339"/>
    <mergeCell ref="I332:I335"/>
    <mergeCell ref="I336:I339"/>
    <mergeCell ref="I340:I343"/>
    <mergeCell ref="I344:I345"/>
    <mergeCell ref="E134:E135"/>
    <mergeCell ref="G134:G135"/>
    <mergeCell ref="H134:H135"/>
    <mergeCell ref="E336:E339"/>
    <mergeCell ref="H336:H339"/>
    <mergeCell ref="E340:E343"/>
    <mergeCell ref="H340:H343"/>
    <mergeCell ref="E332:E335"/>
    <mergeCell ref="H332:H335"/>
    <mergeCell ref="E136:E137"/>
    <mergeCell ref="G136:G137"/>
    <mergeCell ref="H136:H137"/>
    <mergeCell ref="H147:H161"/>
    <mergeCell ref="E154:E156"/>
    <mergeCell ref="I245:I246"/>
    <mergeCell ref="I247:I248"/>
    <mergeCell ref="E243:E248"/>
    <mergeCell ref="E235:E240"/>
    <mergeCell ref="F244:H244"/>
    <mergeCell ref="F236:H236"/>
    <mergeCell ref="I237:I238"/>
    <mergeCell ref="I239:I240"/>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2"/>
  <sheetViews>
    <sheetView workbookViewId="0">
      <selection activeCell="B6" sqref="B6:C6"/>
    </sheetView>
  </sheetViews>
  <sheetFormatPr baseColWidth="10" defaultColWidth="9.140625" defaultRowHeight="12.75" x14ac:dyDescent="0.2"/>
  <cols>
    <col min="1" max="1" width="15.5703125" style="272" customWidth="1"/>
    <col min="2" max="2" width="12.7109375" style="272" customWidth="1"/>
    <col min="3" max="3" width="9.42578125" style="272" customWidth="1"/>
    <col min="4" max="4" width="10.140625" style="272" customWidth="1"/>
    <col min="5" max="5" width="12.5703125" style="272" customWidth="1"/>
    <col min="6" max="6" width="12.28515625" style="272" customWidth="1"/>
    <col min="7" max="7" width="14.7109375" style="272" customWidth="1"/>
    <col min="8" max="8" width="9.7109375" style="272" customWidth="1"/>
    <col min="9" max="16384" width="9.140625" style="272"/>
  </cols>
  <sheetData>
    <row r="1" spans="1:11" ht="9.9499999999999993" customHeight="1" x14ac:dyDescent="0.2"/>
    <row r="2" spans="1:11" ht="12.95" customHeight="1" x14ac:dyDescent="0.2">
      <c r="A2" s="273" t="s">
        <v>3770</v>
      </c>
    </row>
    <row r="3" spans="1:11" ht="15.75" x14ac:dyDescent="0.2">
      <c r="A3" s="6" t="s">
        <v>1220</v>
      </c>
    </row>
    <row r="4" spans="1:11" ht="15.75" customHeight="1" x14ac:dyDescent="0.2">
      <c r="A4" s="1328" t="s">
        <v>1221</v>
      </c>
      <c r="B4" s="1328"/>
      <c r="C4" s="1328"/>
      <c r="D4" s="1328"/>
      <c r="E4" s="1328"/>
      <c r="F4" s="1328"/>
      <c r="K4" s="870"/>
    </row>
    <row r="5" spans="1:11" ht="30.75" customHeight="1" x14ac:dyDescent="0.2">
      <c r="A5" s="1328" t="s">
        <v>1222</v>
      </c>
      <c r="B5" s="1328"/>
      <c r="C5" s="1328"/>
      <c r="D5" s="1328"/>
      <c r="E5" s="1328"/>
      <c r="F5" s="1328"/>
      <c r="G5" s="705"/>
      <c r="H5" s="705"/>
    </row>
    <row r="6" spans="1:11" ht="12.75" customHeight="1" x14ac:dyDescent="0.2">
      <c r="A6" s="706" t="s">
        <v>1223</v>
      </c>
      <c r="B6" s="1325"/>
      <c r="C6" s="1327"/>
      <c r="D6" s="177"/>
      <c r="E6" s="74"/>
      <c r="G6" s="1329" t="s">
        <v>1224</v>
      </c>
      <c r="H6" s="1329"/>
    </row>
    <row r="7" spans="1:11" ht="6.95" customHeight="1" x14ac:dyDescent="0.2">
      <c r="C7" s="335"/>
      <c r="D7" s="335"/>
      <c r="E7" s="335"/>
      <c r="F7" s="335"/>
      <c r="G7" s="335"/>
      <c r="H7" s="328"/>
    </row>
    <row r="8" spans="1:11" ht="15" customHeight="1" x14ac:dyDescent="0.2">
      <c r="A8" s="706" t="s">
        <v>723</v>
      </c>
      <c r="B8" s="1313" t="str">
        <f>IF($B$6="","",[9]Datenquelle!B97)</f>
        <v/>
      </c>
      <c r="C8" s="1314"/>
      <c r="D8" s="1314"/>
      <c r="E8" s="1314"/>
      <c r="F8" s="1314"/>
      <c r="G8" s="1314"/>
      <c r="H8" s="1315"/>
    </row>
    <row r="9" spans="1:11" ht="6.95" customHeight="1" x14ac:dyDescent="0.2">
      <c r="A9" s="335"/>
      <c r="B9" s="335"/>
      <c r="C9" s="335"/>
      <c r="D9" s="335"/>
      <c r="E9" s="335"/>
      <c r="F9" s="335"/>
    </row>
    <row r="10" spans="1:11" ht="15" customHeight="1" x14ac:dyDescent="0.2">
      <c r="A10" s="706" t="s">
        <v>1225</v>
      </c>
      <c r="B10" s="1313" t="str">
        <f>IF($B$6="","",[9]Datenquelle!C97)</f>
        <v/>
      </c>
      <c r="C10" s="1314"/>
      <c r="D10" s="1314"/>
      <c r="E10" s="1314"/>
      <c r="F10" s="1314"/>
      <c r="G10" s="1314"/>
      <c r="H10" s="1315"/>
    </row>
    <row r="11" spans="1:11" ht="6.95" customHeight="1" x14ac:dyDescent="0.2">
      <c r="A11" s="335"/>
      <c r="B11" s="335"/>
      <c r="C11" s="335"/>
      <c r="D11" s="335"/>
      <c r="E11" s="335"/>
      <c r="F11" s="335"/>
    </row>
    <row r="12" spans="1:11" ht="15" customHeight="1" x14ac:dyDescent="0.2">
      <c r="A12" s="707" t="s">
        <v>3736</v>
      </c>
      <c r="B12" s="1304"/>
      <c r="C12" s="1305"/>
      <c r="D12" s="1306"/>
      <c r="E12" s="708" t="s">
        <v>725</v>
      </c>
      <c r="F12" s="708"/>
      <c r="G12" s="1316"/>
      <c r="H12" s="1317"/>
    </row>
    <row r="13" spans="1:11" ht="6.95" customHeight="1" x14ac:dyDescent="0.2">
      <c r="A13" s="335"/>
      <c r="B13" s="335"/>
      <c r="C13" s="335"/>
      <c r="D13" s="335"/>
      <c r="E13" s="335"/>
      <c r="F13" s="335"/>
    </row>
    <row r="14" spans="1:11" ht="15" customHeight="1" x14ac:dyDescent="0.2">
      <c r="A14" s="707" t="s">
        <v>3737</v>
      </c>
      <c r="B14" s="1304"/>
      <c r="C14" s="1305"/>
      <c r="D14" s="1306"/>
      <c r="E14" s="708" t="s">
        <v>1227</v>
      </c>
      <c r="F14" s="708"/>
      <c r="G14" s="1318" t="str">
        <f>IF($B$6="","",[9]Datenquelle!F97)</f>
        <v/>
      </c>
      <c r="H14" s="1319"/>
    </row>
    <row r="15" spans="1:11" ht="6.95" customHeight="1" x14ac:dyDescent="0.2">
      <c r="C15" s="335"/>
      <c r="D15" s="335"/>
      <c r="E15" s="709"/>
      <c r="F15" s="709"/>
    </row>
    <row r="16" spans="1:11" ht="15" customHeight="1" x14ac:dyDescent="0.2">
      <c r="A16" s="707" t="s">
        <v>1226</v>
      </c>
      <c r="B16" s="1304"/>
      <c r="C16" s="1305"/>
      <c r="D16" s="1306"/>
      <c r="E16" s="710" t="s">
        <v>675</v>
      </c>
      <c r="F16" s="710"/>
      <c r="G16" s="1320">
        <v>2025</v>
      </c>
      <c r="H16" s="1321"/>
    </row>
    <row r="17" spans="1:8" ht="6.95" customHeight="1" x14ac:dyDescent="0.2">
      <c r="C17" s="335"/>
      <c r="D17" s="335"/>
      <c r="E17" s="709"/>
      <c r="F17" s="709"/>
      <c r="G17" s="335"/>
      <c r="H17" s="328"/>
    </row>
    <row r="18" spans="1:8" ht="15.75" customHeight="1" x14ac:dyDescent="0.2">
      <c r="A18" s="706"/>
    </row>
    <row r="19" spans="1:8" ht="5.25" customHeight="1" x14ac:dyDescent="0.2">
      <c r="A19" s="706"/>
      <c r="F19" s="273"/>
      <c r="G19" s="711"/>
    </row>
    <row r="20" spans="1:8" ht="5.25" customHeight="1" x14ac:dyDescent="0.2"/>
    <row r="21" spans="1:8" ht="3.75" customHeight="1" x14ac:dyDescent="0.2">
      <c r="E21" s="335"/>
      <c r="F21" s="335"/>
      <c r="G21" s="335"/>
      <c r="H21" s="328"/>
    </row>
    <row r="22" spans="1:8" ht="3.75" customHeight="1" x14ac:dyDescent="0.2"/>
    <row r="23" spans="1:8" ht="3.75" customHeight="1" x14ac:dyDescent="0.2">
      <c r="F23" s="335"/>
      <c r="G23" s="335"/>
      <c r="H23" s="328"/>
    </row>
    <row r="24" spans="1:8" ht="6" customHeight="1" x14ac:dyDescent="0.2">
      <c r="A24" s="335"/>
      <c r="B24" s="335"/>
      <c r="C24" s="335"/>
      <c r="D24" s="335"/>
      <c r="F24" s="335"/>
    </row>
    <row r="25" spans="1:8" ht="15" customHeight="1" x14ac:dyDescent="0.2">
      <c r="A25" s="1322" t="s">
        <v>1228</v>
      </c>
      <c r="B25" s="1323"/>
      <c r="C25" s="1323"/>
      <c r="D25" s="1324"/>
      <c r="E25" s="1322" t="s">
        <v>3647</v>
      </c>
      <c r="F25" s="1323"/>
      <c r="G25" s="1323"/>
      <c r="H25" s="1324"/>
    </row>
    <row r="26" spans="1:8" ht="15" customHeight="1" x14ac:dyDescent="0.2">
      <c r="A26" s="1310" t="str">
        <f>IF($B$6="","",[9]Datenquelle!D97)</f>
        <v/>
      </c>
      <c r="B26" s="1311"/>
      <c r="C26" s="1311"/>
      <c r="D26" s="1312"/>
      <c r="E26" s="1325"/>
      <c r="F26" s="1326"/>
      <c r="G26" s="1326"/>
      <c r="H26" s="1327"/>
    </row>
    <row r="27" spans="1:8" ht="15" customHeight="1" x14ac:dyDescent="0.2">
      <c r="A27" s="335"/>
      <c r="B27" s="335"/>
      <c r="C27" s="335"/>
      <c r="D27" s="335"/>
      <c r="F27" s="335"/>
    </row>
    <row r="28" spans="1:8" ht="15" customHeight="1" x14ac:dyDescent="0.2">
      <c r="A28" s="1307" t="s">
        <v>1230</v>
      </c>
      <c r="B28" s="1308"/>
      <c r="C28" s="1308"/>
      <c r="D28" s="1309"/>
      <c r="E28" s="1307" t="s">
        <v>1229</v>
      </c>
      <c r="F28" s="1308"/>
      <c r="G28" s="1308"/>
      <c r="H28" s="1309"/>
    </row>
    <row r="29" spans="1:8" ht="15" customHeight="1" x14ac:dyDescent="0.2">
      <c r="A29" s="1310" t="s">
        <v>1103</v>
      </c>
      <c r="B29" s="1311"/>
      <c r="C29" s="1311"/>
      <c r="D29" s="1312"/>
      <c r="E29" s="1310" t="s">
        <v>1103</v>
      </c>
      <c r="F29" s="1311"/>
      <c r="G29" s="1311"/>
      <c r="H29" s="1312"/>
    </row>
    <row r="30" spans="1:8" ht="15" customHeight="1" x14ac:dyDescent="0.2">
      <c r="E30" s="335"/>
      <c r="F30" s="1332"/>
      <c r="G30" s="1332"/>
      <c r="H30" s="1332"/>
    </row>
    <row r="31" spans="1:8" ht="15" customHeight="1" x14ac:dyDescent="0.2">
      <c r="A31" s="1333"/>
      <c r="B31" s="1333"/>
      <c r="C31" s="1333"/>
      <c r="D31" s="1333"/>
      <c r="E31" s="1333"/>
      <c r="F31" s="1333"/>
      <c r="G31" s="1333"/>
      <c r="H31" s="1333"/>
    </row>
    <row r="32" spans="1:8" ht="23.25" customHeight="1" x14ac:dyDescent="0.2">
      <c r="A32" s="1337" t="s">
        <v>2481</v>
      </c>
      <c r="B32" s="1334" t="s">
        <v>2482</v>
      </c>
      <c r="C32" s="1335"/>
      <c r="D32" s="1336"/>
      <c r="E32" s="1340" t="s">
        <v>2483</v>
      </c>
      <c r="F32" s="1310" t="s">
        <v>1231</v>
      </c>
      <c r="G32" s="1312"/>
      <c r="H32" s="1343" t="s">
        <v>1232</v>
      </c>
    </row>
    <row r="33" spans="1:8" ht="23.25" customHeight="1" x14ac:dyDescent="0.2">
      <c r="A33" s="1338"/>
      <c r="B33" s="1346" t="s">
        <v>2987</v>
      </c>
      <c r="C33" s="1347"/>
      <c r="D33" s="1348" t="s">
        <v>2988</v>
      </c>
      <c r="E33" s="1341"/>
      <c r="F33" s="1350" t="s">
        <v>2484</v>
      </c>
      <c r="G33" s="1352" t="s">
        <v>2485</v>
      </c>
      <c r="H33" s="1344"/>
    </row>
    <row r="34" spans="1:8" ht="54.75" customHeight="1" x14ac:dyDescent="0.2">
      <c r="A34" s="1339"/>
      <c r="B34" s="1015" t="s">
        <v>2877</v>
      </c>
      <c r="C34" s="1016" t="s">
        <v>1233</v>
      </c>
      <c r="D34" s="1349"/>
      <c r="E34" s="1342"/>
      <c r="F34" s="1351"/>
      <c r="G34" s="1353"/>
      <c r="H34" s="1345"/>
    </row>
    <row r="35" spans="1:8" ht="15" customHeight="1" x14ac:dyDescent="0.2">
      <c r="A35" s="968" t="s">
        <v>1234</v>
      </c>
      <c r="B35" s="969" t="str">
        <f>IF(AND(B36="",B37=""),"",SUM(B36:B37))</f>
        <v/>
      </c>
      <c r="C35" s="969" t="str">
        <f>IF(AND(C36="",C37=""),"",SUM(C36:C37))</f>
        <v/>
      </c>
      <c r="D35" s="969"/>
      <c r="E35" s="969" t="str">
        <f>IF(AND(E36="",E37=""),"",SUM(E36:E37))</f>
        <v/>
      </c>
      <c r="F35" s="969" t="str">
        <f>IF(AND(F36="",F37=""),"",SUM(F36:F37))</f>
        <v/>
      </c>
      <c r="G35" s="969" t="str">
        <f>IF(AND(G36="",G37=""),"",SUM(G36:G37))</f>
        <v/>
      </c>
      <c r="H35" s="969"/>
    </row>
    <row r="36" spans="1:8" ht="15" customHeight="1" x14ac:dyDescent="0.2">
      <c r="A36" s="970" t="s">
        <v>2486</v>
      </c>
      <c r="B36" s="971"/>
      <c r="C36" s="972"/>
      <c r="D36" s="971"/>
      <c r="E36" s="971"/>
      <c r="F36" s="971"/>
      <c r="G36" s="972"/>
      <c r="H36" s="973"/>
    </row>
    <row r="37" spans="1:8" ht="15" customHeight="1" x14ac:dyDescent="0.2">
      <c r="A37" s="970" t="s">
        <v>2487</v>
      </c>
      <c r="B37" s="971"/>
      <c r="C37" s="971"/>
      <c r="D37" s="971"/>
      <c r="E37" s="971"/>
      <c r="F37" s="971"/>
      <c r="G37" s="971"/>
      <c r="H37" s="973"/>
    </row>
    <row r="38" spans="1:8" ht="6.75" customHeight="1" x14ac:dyDescent="0.2">
      <c r="E38" s="335"/>
      <c r="F38" s="335"/>
      <c r="G38" s="335"/>
      <c r="H38" s="328"/>
    </row>
    <row r="39" spans="1:8" ht="24.75" customHeight="1" x14ac:dyDescent="0.2">
      <c r="A39" s="2720" t="s">
        <v>3771</v>
      </c>
      <c r="B39" s="2720"/>
      <c r="C39" s="2721"/>
      <c r="D39" s="2721"/>
      <c r="E39" s="2721"/>
      <c r="F39" s="2721"/>
      <c r="G39" s="2721"/>
      <c r="H39" s="2721"/>
    </row>
    <row r="40" spans="1:8" ht="264.75" customHeight="1" x14ac:dyDescent="0.2">
      <c r="A40" s="1330" t="s">
        <v>3444</v>
      </c>
      <c r="B40" s="1330"/>
      <c r="C40" s="1331"/>
      <c r="D40" s="1331"/>
      <c r="E40" s="1331"/>
      <c r="F40" s="1331"/>
      <c r="G40" s="1331"/>
      <c r="H40" s="1331"/>
    </row>
    <row r="41" spans="1:8" ht="12.75" customHeight="1" x14ac:dyDescent="0.2">
      <c r="A41" s="782" t="s">
        <v>975</v>
      </c>
      <c r="B41" s="782"/>
      <c r="C41" s="782"/>
      <c r="D41" s="782"/>
      <c r="E41" s="782"/>
      <c r="F41" s="782"/>
      <c r="G41" s="782"/>
      <c r="H41" s="782"/>
    </row>
    <row r="42" spans="1:8" ht="12.75" customHeight="1" x14ac:dyDescent="0.2">
      <c r="A42" s="782" t="s">
        <v>2717</v>
      </c>
      <c r="B42" s="782"/>
      <c r="C42" s="782"/>
      <c r="D42" s="782"/>
      <c r="E42" s="782"/>
      <c r="F42" s="782"/>
      <c r="G42" s="782"/>
      <c r="H42" s="782"/>
    </row>
    <row r="43" spans="1:8" x14ac:dyDescent="0.2">
      <c r="A43" s="782"/>
      <c r="B43" s="782"/>
      <c r="C43" s="782"/>
      <c r="D43" s="782"/>
      <c r="E43" s="782"/>
      <c r="F43" s="782"/>
      <c r="G43" s="782"/>
      <c r="H43" s="782"/>
    </row>
    <row r="44" spans="1:8" x14ac:dyDescent="0.2">
      <c r="A44" s="893"/>
      <c r="B44" s="893"/>
      <c r="C44" s="893"/>
      <c r="D44" s="893"/>
      <c r="E44" s="893"/>
      <c r="F44" s="893"/>
      <c r="G44" s="893"/>
      <c r="H44" s="893"/>
    </row>
    <row r="62" ht="12.75" customHeight="1" x14ac:dyDescent="0.2"/>
  </sheetData>
  <sheetProtection algorithmName="SHA-512" hashValue="zaZPQWc0X8obhRz+YfjF1QM12lVy1tk77ezLCltN8K4WmcOqmuDOHxomIlgIWuEAoLbEu7YGAuDpaLQyOH7YEg==" saltValue="iTes/pl2VXv9aFhw24o12Q==" spinCount="100000" sheet="1" selectLockedCells="1"/>
  <dataConsolidate/>
  <mergeCells count="33">
    <mergeCell ref="A39:H39"/>
    <mergeCell ref="A40:H40"/>
    <mergeCell ref="F30:H30"/>
    <mergeCell ref="A31:H31"/>
    <mergeCell ref="B32:D32"/>
    <mergeCell ref="F32:G32"/>
    <mergeCell ref="A32:A34"/>
    <mergeCell ref="E32:E34"/>
    <mergeCell ref="H32:H34"/>
    <mergeCell ref="B33:C33"/>
    <mergeCell ref="D33:D34"/>
    <mergeCell ref="F33:F34"/>
    <mergeCell ref="G33:G34"/>
    <mergeCell ref="A4:F4"/>
    <mergeCell ref="A5:F5"/>
    <mergeCell ref="B6:C6"/>
    <mergeCell ref="G6:H6"/>
    <mergeCell ref="B8:H8"/>
    <mergeCell ref="B12:D12"/>
    <mergeCell ref="B16:D16"/>
    <mergeCell ref="E28:H28"/>
    <mergeCell ref="E29:H29"/>
    <mergeCell ref="B10:H10"/>
    <mergeCell ref="B14:D14"/>
    <mergeCell ref="G12:H12"/>
    <mergeCell ref="G14:H14"/>
    <mergeCell ref="G16:H16"/>
    <mergeCell ref="A25:D25"/>
    <mergeCell ref="E25:H25"/>
    <mergeCell ref="A26:D26"/>
    <mergeCell ref="E26:H26"/>
    <mergeCell ref="A28:D28"/>
    <mergeCell ref="A29:D29"/>
  </mergeCells>
  <conditionalFormatting sqref="A29">
    <cfRule type="expression" dxfId="493" priority="10" stopIfTrue="1">
      <formula>LEN(TRIM(A29))=0</formula>
    </cfRule>
  </conditionalFormatting>
  <conditionalFormatting sqref="B6">
    <cfRule type="expression" dxfId="492" priority="15" stopIfTrue="1">
      <formula>LEN(TRIM(B6))=0</formula>
    </cfRule>
  </conditionalFormatting>
  <conditionalFormatting sqref="B12">
    <cfRule type="expression" dxfId="491" priority="3" stopIfTrue="1">
      <formula>LEN(TRIM(B12))=0</formula>
    </cfRule>
  </conditionalFormatting>
  <conditionalFormatting sqref="B14">
    <cfRule type="expression" dxfId="490" priority="18" stopIfTrue="1">
      <formula>LEN(TRIM(B14))=0</formula>
    </cfRule>
  </conditionalFormatting>
  <conditionalFormatting sqref="B16">
    <cfRule type="expression" dxfId="489" priority="2" stopIfTrue="1">
      <formula>LEN(TRIM(B16))=0</formula>
    </cfRule>
  </conditionalFormatting>
  <conditionalFormatting sqref="B36:B37">
    <cfRule type="expression" dxfId="488" priority="6" stopIfTrue="1">
      <formula>LEN(TRIM(B36))=0</formula>
    </cfRule>
  </conditionalFormatting>
  <conditionalFormatting sqref="C37:G37">
    <cfRule type="expression" dxfId="487" priority="8" stopIfTrue="1">
      <formula>LEN(TRIM(C37))=0</formula>
    </cfRule>
  </conditionalFormatting>
  <conditionalFormatting sqref="D36:F36">
    <cfRule type="expression" dxfId="486" priority="4" stopIfTrue="1">
      <formula>LEN(TRIM(D36))=0</formula>
    </cfRule>
  </conditionalFormatting>
  <conditionalFormatting sqref="E26">
    <cfRule type="expression" dxfId="485" priority="11" stopIfTrue="1">
      <formula>LEN(TRIM(E26))=0</formula>
    </cfRule>
  </conditionalFormatting>
  <conditionalFormatting sqref="E29">
    <cfRule type="expression" dxfId="484" priority="1" stopIfTrue="1">
      <formula>LEN(TRIM(E29))=0</formula>
    </cfRule>
  </conditionalFormatting>
  <conditionalFormatting sqref="G12">
    <cfRule type="expression" dxfId="483" priority="9" stopIfTrue="1">
      <formula>LEN(TRIM(G12))=0</formula>
    </cfRule>
  </conditionalFormatting>
  <dataValidations count="8">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6:H26" xr:uid="{2F7D1D07-BD84-4661-BA5C-1A491D4C568A}">
      <formula1>KrebsregisterZusammenarbeit</formula1>
    </dataValidation>
    <dataValidation type="textLength" allowBlank="1" showErrorMessage="1" errorTitle="Eingabefehler" error="Nur Texteingabe bis 100 Zeichen möglich." prompt="Name, Vorname" sqref="B14 B12 B16" xr:uid="{F6A5DD68-5A5E-44BD-836C-5728C79822BA}">
      <formula1>0</formula1>
      <formula2>100</formula2>
    </dataValidation>
    <dataValidation errorStyle="information" allowBlank="1" showInputMessage="1" showErrorMessage="1" sqref="G16" xr:uid="{5D4C7780-A54C-4787-9CEE-7934BA7A36CB}"/>
    <dataValidation type="whole" allowBlank="1" showInputMessage="1" showErrorMessage="1" errorTitle="Eingabefehler" error="Ganze Zahl zwischen 0 und 5000 eingeben." sqref="B36:G37" xr:uid="{00000000-0002-0000-0400-000004000000}">
      <formula1>0</formula1>
      <formula2>5000</formula2>
    </dataValidation>
    <dataValidation type="list" allowBlank="1" showInputMessage="1" showErrorMessage="1" errorTitle="Hinweis" error="Auswahl treffen über Dropdown-Liste." sqref="B6" xr:uid="{275AE793-F4BE-406D-B473-9DF5AA6F63AD}">
      <formula1>Zentrum</formula1>
    </dataValidation>
    <dataValidation type="date" errorStyle="information" allowBlank="1" showInputMessage="1" showErrorMessage="1" errorTitle="Kennzahlenjahr" error="Es können nur Kennzahlenjahre von 2012 bis 2014 eingetragen werden." sqref="G19" xr:uid="{00000000-0002-0000-0400-000007000000}">
      <formula1>2010</formula1>
      <formula2>2012</formula2>
    </dataValidation>
    <dataValidation allowBlank="1" showInputMessage="1" showErrorMessage="1" errorTitle="Eingabefehler" sqref="G14" xr:uid="{65736B4F-4197-419A-ADE0-D1AC2AD3B22B}"/>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workbookViewId="0"/>
  </sheetViews>
  <sheetFormatPr baseColWidth="10" defaultColWidth="9.140625" defaultRowHeight="11.25" x14ac:dyDescent="0.25"/>
  <cols>
    <col min="1" max="1" width="1.28515625" style="69" customWidth="1"/>
    <col min="2" max="2" width="11.7109375" style="69" customWidth="1"/>
    <col min="3" max="3" width="15.42578125" style="69" customWidth="1"/>
    <col min="4" max="4" width="16.7109375" style="69" customWidth="1"/>
    <col min="5" max="5" width="15.42578125" style="69" customWidth="1"/>
    <col min="6" max="6" width="14.28515625" style="69" customWidth="1"/>
    <col min="7" max="7" width="16.5703125" style="69" customWidth="1"/>
    <col min="8" max="8" width="18.42578125" style="69" customWidth="1"/>
    <col min="9" max="9" width="16.5703125" style="69" customWidth="1"/>
    <col min="10" max="10" width="9.140625" style="69"/>
    <col min="11" max="11" width="7.5703125" style="69" customWidth="1"/>
    <col min="12" max="12" width="13.140625" style="69" customWidth="1"/>
    <col min="13" max="16384" width="9.140625" style="69"/>
  </cols>
  <sheetData>
    <row r="1" spans="1:13" x14ac:dyDescent="0.25">
      <c r="A1" s="609"/>
    </row>
    <row r="3" spans="1:13" ht="18" x14ac:dyDescent="0.25">
      <c r="B3" s="486" t="s">
        <v>1236</v>
      </c>
      <c r="C3" s="324"/>
      <c r="E3" s="324"/>
      <c r="F3" s="324"/>
      <c r="G3" s="324"/>
    </row>
    <row r="4" spans="1:13" ht="14.25" customHeight="1" x14ac:dyDescent="0.25">
      <c r="B4" s="487" t="s">
        <v>720</v>
      </c>
      <c r="C4" s="324"/>
      <c r="D4" s="324"/>
      <c r="F4" s="201"/>
    </row>
    <row r="5" spans="1:13" ht="14.25" customHeight="1" x14ac:dyDescent="0.25">
      <c r="B5" s="86"/>
      <c r="C5" s="86"/>
      <c r="D5" s="86"/>
      <c r="F5" s="201"/>
      <c r="I5" s="488"/>
      <c r="J5" s="488"/>
      <c r="K5" s="488"/>
      <c r="L5" s="488"/>
    </row>
    <row r="6" spans="1:13" ht="14.25" customHeight="1" x14ac:dyDescent="0.25">
      <c r="C6" s="86"/>
      <c r="D6" s="86"/>
      <c r="F6" s="65"/>
      <c r="I6" s="488"/>
      <c r="J6" s="488"/>
      <c r="K6" s="488"/>
      <c r="L6" s="488"/>
    </row>
    <row r="7" spans="1:13" ht="12" x14ac:dyDescent="0.25">
      <c r="B7" s="567" t="s">
        <v>1033</v>
      </c>
      <c r="C7" s="611"/>
      <c r="D7" s="611"/>
      <c r="E7" s="513"/>
      <c r="F7" s="612"/>
      <c r="I7" s="86"/>
      <c r="J7" s="488"/>
      <c r="K7" s="488"/>
      <c r="L7" s="488"/>
    </row>
    <row r="8" spans="1:13" ht="15.75" customHeight="1" x14ac:dyDescent="0.25">
      <c r="B8" s="201"/>
      <c r="C8" s="86"/>
      <c r="D8" s="86"/>
      <c r="F8" s="65"/>
      <c r="H8" s="65" t="str">
        <f>Inhalt!$C$7</f>
        <v>V. OncoBox: P1.1.1 (251203)</v>
      </c>
      <c r="I8" s="86"/>
      <c r="J8" s="488"/>
      <c r="K8" s="488"/>
      <c r="L8" s="488"/>
    </row>
    <row r="9" spans="1:13" ht="15.75" customHeight="1" x14ac:dyDescent="0.25">
      <c r="H9" s="65" t="str">
        <f>Inhalt!$C$8</f>
        <v>V. Spezifikation: P1.1.1 (251203)</v>
      </c>
      <c r="I9" s="86"/>
    </row>
    <row r="10" spans="1:13" ht="33.75" customHeight="1" x14ac:dyDescent="0.25">
      <c r="H10" s="1956" t="s">
        <v>1724</v>
      </c>
      <c r="I10" s="1956"/>
    </row>
    <row r="12" spans="1:13" x14ac:dyDescent="0.25">
      <c r="B12" s="312"/>
      <c r="C12" s="312"/>
      <c r="D12" s="312"/>
      <c r="E12" s="312"/>
      <c r="G12" s="312"/>
      <c r="H12" s="312"/>
      <c r="I12" s="312"/>
      <c r="J12" s="312"/>
      <c r="K12" s="312"/>
      <c r="L12" s="312"/>
      <c r="M12" s="312"/>
    </row>
    <row r="13" spans="1:13" ht="12" x14ac:dyDescent="0.25">
      <c r="B13" s="598" t="s">
        <v>1034</v>
      </c>
      <c r="E13" s="96"/>
      <c r="F13" s="51"/>
      <c r="G13" s="56"/>
      <c r="H13" s="56"/>
      <c r="I13" s="50"/>
    </row>
    <row r="14" spans="1:13" x14ac:dyDescent="0.25">
      <c r="E14" s="96"/>
      <c r="F14" s="51"/>
      <c r="G14" s="56"/>
      <c r="H14" s="56"/>
      <c r="I14" s="50"/>
    </row>
    <row r="15" spans="1:13" ht="45" x14ac:dyDescent="0.25">
      <c r="B15" s="578" t="s">
        <v>1089</v>
      </c>
      <c r="C15" s="579" t="s">
        <v>1085</v>
      </c>
      <c r="D15" s="579" t="s">
        <v>1086</v>
      </c>
      <c r="E15" s="579" t="s">
        <v>1087</v>
      </c>
      <c r="F15" s="579" t="s">
        <v>1088</v>
      </c>
      <c r="G15" s="580" t="s">
        <v>178</v>
      </c>
      <c r="H15" s="578" t="s">
        <v>1090</v>
      </c>
      <c r="I15" s="1957" t="s">
        <v>926</v>
      </c>
      <c r="J15" s="1958"/>
      <c r="K15" s="1959"/>
    </row>
    <row r="16" spans="1:13" ht="22.5" x14ac:dyDescent="0.25">
      <c r="B16" s="317" t="s">
        <v>173</v>
      </c>
      <c r="C16" s="581" t="s">
        <v>1035</v>
      </c>
      <c r="D16" s="581" t="s">
        <v>1036</v>
      </c>
      <c r="E16" s="581" t="s">
        <v>1037</v>
      </c>
      <c r="F16" s="581" t="s">
        <v>1038</v>
      </c>
      <c r="G16" s="582" t="s">
        <v>1039</v>
      </c>
      <c r="H16" s="317" t="s">
        <v>1040</v>
      </c>
      <c r="I16" s="604"/>
      <c r="J16" s="605"/>
      <c r="K16" s="606"/>
    </row>
    <row r="17" spans="2:11" ht="174.75" customHeight="1" x14ac:dyDescent="0.25">
      <c r="B17" s="502"/>
      <c r="C17" s="583" t="s">
        <v>1041</v>
      </c>
      <c r="D17" s="583" t="s">
        <v>1041</v>
      </c>
      <c r="E17" s="583" t="s">
        <v>1041</v>
      </c>
      <c r="F17" s="583" t="s">
        <v>1041</v>
      </c>
      <c r="G17" s="584" t="s">
        <v>1042</v>
      </c>
      <c r="H17" s="164" t="s">
        <v>3330</v>
      </c>
      <c r="I17" s="1530" t="s">
        <v>1190</v>
      </c>
      <c r="J17" s="1532"/>
      <c r="K17" s="1531"/>
    </row>
    <row r="18" spans="2:11" ht="21" customHeight="1" x14ac:dyDescent="0.25">
      <c r="B18" s="1927" t="s">
        <v>1043</v>
      </c>
      <c r="C18" s="1928"/>
      <c r="D18" s="1928"/>
      <c r="E18" s="1928"/>
      <c r="F18" s="1928"/>
      <c r="G18" s="1928"/>
      <c r="H18" s="1928"/>
      <c r="I18" s="1928"/>
      <c r="J18" s="1928"/>
      <c r="K18" s="1929"/>
    </row>
    <row r="19" spans="2:11" ht="23.25" customHeight="1" x14ac:dyDescent="0.25">
      <c r="B19" s="585" t="s">
        <v>1044</v>
      </c>
      <c r="C19" s="586">
        <v>0</v>
      </c>
      <c r="D19" s="586">
        <v>0</v>
      </c>
      <c r="E19" s="586">
        <v>0</v>
      </c>
      <c r="F19" s="586">
        <v>0</v>
      </c>
      <c r="G19" s="587">
        <v>0</v>
      </c>
      <c r="H19" s="588">
        <v>2</v>
      </c>
      <c r="I19" s="1938" t="s">
        <v>1045</v>
      </c>
      <c r="J19" s="1939"/>
      <c r="K19" s="1940"/>
    </row>
    <row r="20" spans="2:11" ht="23.25" customHeight="1" x14ac:dyDescent="0.25">
      <c r="B20" s="585" t="s">
        <v>1046</v>
      </c>
      <c r="C20" s="586">
        <v>0</v>
      </c>
      <c r="D20" s="586">
        <v>0</v>
      </c>
      <c r="E20" s="586">
        <v>0</v>
      </c>
      <c r="F20" s="586">
        <v>0</v>
      </c>
      <c r="G20" s="587">
        <v>0</v>
      </c>
      <c r="H20" s="588">
        <v>2</v>
      </c>
      <c r="I20" s="1941"/>
      <c r="J20" s="1942"/>
      <c r="K20" s="1943"/>
    </row>
    <row r="21" spans="2:11" ht="23.25" customHeight="1" x14ac:dyDescent="0.25">
      <c r="B21" s="585" t="s">
        <v>1047</v>
      </c>
      <c r="C21" s="586">
        <v>0</v>
      </c>
      <c r="D21" s="586">
        <v>0</v>
      </c>
      <c r="E21" s="586">
        <v>0</v>
      </c>
      <c r="F21" s="586">
        <v>0</v>
      </c>
      <c r="G21" s="587">
        <v>0</v>
      </c>
      <c r="H21" s="588">
        <v>2</v>
      </c>
      <c r="I21" s="1941"/>
      <c r="J21" s="1942"/>
      <c r="K21" s="1943"/>
    </row>
    <row r="22" spans="2:11" ht="23.25" customHeight="1" x14ac:dyDescent="0.25">
      <c r="B22" s="585" t="s">
        <v>1048</v>
      </c>
      <c r="C22" s="586">
        <v>0</v>
      </c>
      <c r="D22" s="586">
        <v>0</v>
      </c>
      <c r="E22" s="586">
        <v>0</v>
      </c>
      <c r="F22" s="586">
        <v>0</v>
      </c>
      <c r="G22" s="587">
        <v>0</v>
      </c>
      <c r="H22" s="588">
        <v>4</v>
      </c>
      <c r="I22" s="1944"/>
      <c r="J22" s="1945"/>
      <c r="K22" s="1946"/>
    </row>
    <row r="23" spans="2:11" ht="23.25" customHeight="1" x14ac:dyDescent="0.25">
      <c r="B23" s="1927" t="s">
        <v>1049</v>
      </c>
      <c r="C23" s="1928"/>
      <c r="D23" s="1928"/>
      <c r="E23" s="1928"/>
      <c r="F23" s="1928"/>
      <c r="G23" s="1928"/>
      <c r="H23" s="1928"/>
      <c r="I23" s="1928"/>
      <c r="J23" s="1928"/>
      <c r="K23" s="1929"/>
    </row>
    <row r="24" spans="2:11" ht="23.25" customHeight="1" x14ac:dyDescent="0.25">
      <c r="B24" s="585" t="s">
        <v>1044</v>
      </c>
      <c r="C24" s="586">
        <v>0</v>
      </c>
      <c r="D24" s="586">
        <v>0</v>
      </c>
      <c r="E24" s="586">
        <v>0</v>
      </c>
      <c r="F24" s="586">
        <v>0</v>
      </c>
      <c r="G24" s="587">
        <v>0</v>
      </c>
      <c r="H24" s="588">
        <v>2</v>
      </c>
      <c r="I24" s="1947" t="s">
        <v>3331</v>
      </c>
      <c r="J24" s="1948"/>
      <c r="K24" s="1949"/>
    </row>
    <row r="25" spans="2:11" ht="23.25" customHeight="1" x14ac:dyDescent="0.25">
      <c r="B25" s="585" t="s">
        <v>1046</v>
      </c>
      <c r="C25" s="586">
        <v>0</v>
      </c>
      <c r="D25" s="586">
        <v>0</v>
      </c>
      <c r="E25" s="586">
        <v>0</v>
      </c>
      <c r="F25" s="586">
        <v>0</v>
      </c>
      <c r="G25" s="587">
        <v>0</v>
      </c>
      <c r="H25" s="588">
        <v>2</v>
      </c>
      <c r="I25" s="1950"/>
      <c r="J25" s="1951"/>
      <c r="K25" s="1952"/>
    </row>
    <row r="26" spans="2:11" ht="23.25" customHeight="1" x14ac:dyDescent="0.25">
      <c r="B26" s="585" t="s">
        <v>1047</v>
      </c>
      <c r="C26" s="586">
        <v>0</v>
      </c>
      <c r="D26" s="586">
        <v>0</v>
      </c>
      <c r="E26" s="586">
        <v>0</v>
      </c>
      <c r="F26" s="586">
        <v>0</v>
      </c>
      <c r="G26" s="587">
        <v>0</v>
      </c>
      <c r="H26" s="588">
        <v>2</v>
      </c>
      <c r="I26" s="1950"/>
      <c r="J26" s="1951"/>
      <c r="K26" s="1952"/>
    </row>
    <row r="27" spans="2:11" ht="23.25" customHeight="1" x14ac:dyDescent="0.25">
      <c r="B27" s="585" t="s">
        <v>1048</v>
      </c>
      <c r="C27" s="586">
        <v>0</v>
      </c>
      <c r="D27" s="589">
        <v>1</v>
      </c>
      <c r="E27" s="586">
        <v>0</v>
      </c>
      <c r="F27" s="586">
        <v>0</v>
      </c>
      <c r="G27" s="587">
        <v>0</v>
      </c>
      <c r="H27" s="588">
        <v>4</v>
      </c>
      <c r="I27" s="1953"/>
      <c r="J27" s="1954"/>
      <c r="K27" s="1955"/>
    </row>
    <row r="28" spans="2:11" ht="23.25" customHeight="1" x14ac:dyDescent="0.25">
      <c r="B28" s="1927" t="s">
        <v>1050</v>
      </c>
      <c r="C28" s="1928"/>
      <c r="D28" s="1928"/>
      <c r="E28" s="1928"/>
      <c r="F28" s="1928"/>
      <c r="G28" s="1928"/>
      <c r="H28" s="1928"/>
      <c r="I28" s="1928"/>
      <c r="J28" s="1928"/>
      <c r="K28" s="1929"/>
    </row>
    <row r="29" spans="2:11" ht="23.25" customHeight="1" x14ac:dyDescent="0.25">
      <c r="B29" s="585" t="s">
        <v>1044</v>
      </c>
      <c r="C29" s="586">
        <v>0</v>
      </c>
      <c r="D29" s="586">
        <v>0</v>
      </c>
      <c r="E29" s="586">
        <v>0</v>
      </c>
      <c r="F29" s="586">
        <v>0</v>
      </c>
      <c r="G29" s="587">
        <v>0</v>
      </c>
      <c r="H29" s="588">
        <v>2</v>
      </c>
      <c r="I29" s="1947" t="s">
        <v>3332</v>
      </c>
      <c r="J29" s="1948"/>
      <c r="K29" s="1949"/>
    </row>
    <row r="30" spans="2:11" ht="23.25" customHeight="1" x14ac:dyDescent="0.25">
      <c r="B30" s="585" t="s">
        <v>1046</v>
      </c>
      <c r="C30" s="586">
        <v>0</v>
      </c>
      <c r="D30" s="586">
        <v>0</v>
      </c>
      <c r="E30" s="586">
        <v>0</v>
      </c>
      <c r="F30" s="586">
        <v>0</v>
      </c>
      <c r="G30" s="587">
        <v>0</v>
      </c>
      <c r="H30" s="588">
        <v>2</v>
      </c>
      <c r="I30" s="1950"/>
      <c r="J30" s="1951"/>
      <c r="K30" s="1952"/>
    </row>
    <row r="31" spans="2:11" ht="23.25" customHeight="1" x14ac:dyDescent="0.25">
      <c r="B31" s="585" t="s">
        <v>1047</v>
      </c>
      <c r="C31" s="586">
        <v>0</v>
      </c>
      <c r="D31" s="586">
        <v>0</v>
      </c>
      <c r="E31" s="586">
        <v>0</v>
      </c>
      <c r="F31" s="586">
        <v>0</v>
      </c>
      <c r="G31" s="587">
        <v>0</v>
      </c>
      <c r="H31" s="588">
        <v>2</v>
      </c>
      <c r="I31" s="1950"/>
      <c r="J31" s="1951"/>
      <c r="K31" s="1952"/>
    </row>
    <row r="32" spans="2:11" ht="23.25" customHeight="1" x14ac:dyDescent="0.25">
      <c r="B32" s="585" t="s">
        <v>1048</v>
      </c>
      <c r="C32" s="586">
        <v>0</v>
      </c>
      <c r="D32" s="589">
        <v>1</v>
      </c>
      <c r="E32" s="589">
        <v>1</v>
      </c>
      <c r="F32" s="586">
        <v>0</v>
      </c>
      <c r="G32" s="587">
        <v>0</v>
      </c>
      <c r="H32" s="588">
        <v>4</v>
      </c>
      <c r="I32" s="1953"/>
      <c r="J32" s="1954"/>
      <c r="K32" s="1955"/>
    </row>
    <row r="33" spans="2:11" ht="23.25" customHeight="1" x14ac:dyDescent="0.25">
      <c r="B33" s="1927" t="s">
        <v>1051</v>
      </c>
      <c r="C33" s="1928"/>
      <c r="D33" s="1928"/>
      <c r="E33" s="1928"/>
      <c r="F33" s="1928"/>
      <c r="G33" s="1928"/>
      <c r="H33" s="1928"/>
      <c r="I33" s="1928"/>
      <c r="J33" s="1928"/>
      <c r="K33" s="1929"/>
    </row>
    <row r="34" spans="2:11" ht="23.25" customHeight="1" x14ac:dyDescent="0.25">
      <c r="B34" s="585" t="s">
        <v>1044</v>
      </c>
      <c r="C34" s="586">
        <v>0</v>
      </c>
      <c r="D34" s="586">
        <v>0</v>
      </c>
      <c r="E34" s="586">
        <v>0</v>
      </c>
      <c r="F34" s="586">
        <v>0</v>
      </c>
      <c r="G34" s="587">
        <v>0</v>
      </c>
      <c r="H34" s="588">
        <v>2</v>
      </c>
      <c r="I34" s="1938" t="s">
        <v>1052</v>
      </c>
      <c r="J34" s="1939"/>
      <c r="K34" s="1940"/>
    </row>
    <row r="35" spans="2:11" ht="23.25" customHeight="1" x14ac:dyDescent="0.25">
      <c r="B35" s="585" t="s">
        <v>1046</v>
      </c>
      <c r="C35" s="586">
        <v>0</v>
      </c>
      <c r="D35" s="586">
        <v>0</v>
      </c>
      <c r="E35" s="586">
        <v>0</v>
      </c>
      <c r="F35" s="586">
        <v>0</v>
      </c>
      <c r="G35" s="587">
        <v>0</v>
      </c>
      <c r="H35" s="588">
        <v>2</v>
      </c>
      <c r="I35" s="1941"/>
      <c r="J35" s="1942"/>
      <c r="K35" s="1943"/>
    </row>
    <row r="36" spans="2:11" ht="23.25" customHeight="1" x14ac:dyDescent="0.25">
      <c r="B36" s="585" t="s">
        <v>1047</v>
      </c>
      <c r="C36" s="586">
        <v>0</v>
      </c>
      <c r="D36" s="589">
        <v>1</v>
      </c>
      <c r="E36" s="586">
        <v>0</v>
      </c>
      <c r="F36" s="586">
        <v>0</v>
      </c>
      <c r="G36" s="587">
        <v>0</v>
      </c>
      <c r="H36" s="588">
        <v>2</v>
      </c>
      <c r="I36" s="1941"/>
      <c r="J36" s="1942"/>
      <c r="K36" s="1943"/>
    </row>
    <row r="37" spans="2:11" ht="23.25" customHeight="1" x14ac:dyDescent="0.25">
      <c r="B37" s="585" t="s">
        <v>1048</v>
      </c>
      <c r="C37" s="586">
        <v>0</v>
      </c>
      <c r="D37" s="589">
        <v>2</v>
      </c>
      <c r="E37" s="586">
        <v>0</v>
      </c>
      <c r="F37" s="586">
        <v>0</v>
      </c>
      <c r="G37" s="587">
        <v>0</v>
      </c>
      <c r="H37" s="588">
        <v>4</v>
      </c>
      <c r="I37" s="1941"/>
      <c r="J37" s="1942"/>
      <c r="K37" s="1943"/>
    </row>
    <row r="38" spans="2:11" ht="23.25" customHeight="1" x14ac:dyDescent="0.25">
      <c r="B38" s="585" t="s">
        <v>1053</v>
      </c>
      <c r="C38" s="586">
        <v>0</v>
      </c>
      <c r="D38" s="589">
        <v>2</v>
      </c>
      <c r="E38" s="586">
        <v>0</v>
      </c>
      <c r="F38" s="586">
        <v>0</v>
      </c>
      <c r="G38" s="587">
        <v>0</v>
      </c>
      <c r="H38" s="588">
        <v>3</v>
      </c>
      <c r="I38" s="1944"/>
      <c r="J38" s="1945"/>
      <c r="K38" s="1946"/>
    </row>
    <row r="39" spans="2:11" ht="23.25" customHeight="1" x14ac:dyDescent="0.25">
      <c r="B39" s="1927" t="s">
        <v>1054</v>
      </c>
      <c r="C39" s="1928"/>
      <c r="D39" s="1928"/>
      <c r="E39" s="1928"/>
      <c r="F39" s="1928"/>
      <c r="G39" s="1928"/>
      <c r="H39" s="1928"/>
      <c r="I39" s="1928"/>
      <c r="J39" s="1928"/>
      <c r="K39" s="1929"/>
    </row>
    <row r="40" spans="2:11" ht="23.25" customHeight="1" x14ac:dyDescent="0.25">
      <c r="B40" s="585" t="s">
        <v>1044</v>
      </c>
      <c r="C40" s="586">
        <v>0</v>
      </c>
      <c r="D40" s="586">
        <v>0</v>
      </c>
      <c r="E40" s="586">
        <v>0</v>
      </c>
      <c r="F40" s="586">
        <v>0</v>
      </c>
      <c r="G40" s="587">
        <v>0</v>
      </c>
      <c r="H40" s="588">
        <v>2</v>
      </c>
      <c r="I40" s="1938" t="s">
        <v>1055</v>
      </c>
      <c r="J40" s="1939"/>
      <c r="K40" s="1940"/>
    </row>
    <row r="41" spans="2:11" ht="23.25" customHeight="1" x14ac:dyDescent="0.25">
      <c r="B41" s="585" t="s">
        <v>1046</v>
      </c>
      <c r="C41" s="586">
        <v>0</v>
      </c>
      <c r="D41" s="586">
        <v>0</v>
      </c>
      <c r="E41" s="586">
        <v>0</v>
      </c>
      <c r="F41" s="586">
        <v>0</v>
      </c>
      <c r="G41" s="587">
        <v>0</v>
      </c>
      <c r="H41" s="588">
        <v>2</v>
      </c>
      <c r="I41" s="1941"/>
      <c r="J41" s="1942"/>
      <c r="K41" s="1943"/>
    </row>
    <row r="42" spans="2:11" ht="23.25" customHeight="1" x14ac:dyDescent="0.25">
      <c r="B42" s="585" t="s">
        <v>1047</v>
      </c>
      <c r="C42" s="586">
        <v>0</v>
      </c>
      <c r="D42" s="589">
        <v>1</v>
      </c>
      <c r="E42" s="586">
        <v>0</v>
      </c>
      <c r="F42" s="586">
        <v>0</v>
      </c>
      <c r="G42" s="587">
        <v>0</v>
      </c>
      <c r="H42" s="588">
        <v>2</v>
      </c>
      <c r="I42" s="1941"/>
      <c r="J42" s="1942"/>
      <c r="K42" s="1943"/>
    </row>
    <row r="43" spans="2:11" ht="23.25" customHeight="1" x14ac:dyDescent="0.25">
      <c r="B43" s="585" t="s">
        <v>1048</v>
      </c>
      <c r="C43" s="586">
        <v>0</v>
      </c>
      <c r="D43" s="589">
        <v>2</v>
      </c>
      <c r="E43" s="586">
        <v>0</v>
      </c>
      <c r="F43" s="586">
        <v>0</v>
      </c>
      <c r="G43" s="587">
        <v>0</v>
      </c>
      <c r="H43" s="588">
        <v>4</v>
      </c>
      <c r="I43" s="1941"/>
      <c r="J43" s="1942"/>
      <c r="K43" s="1943"/>
    </row>
    <row r="44" spans="2:11" ht="23.25" customHeight="1" x14ac:dyDescent="0.25">
      <c r="B44" s="585" t="s">
        <v>1053</v>
      </c>
      <c r="C44" s="589">
        <v>3</v>
      </c>
      <c r="D44" s="589">
        <v>2</v>
      </c>
      <c r="E44" s="589">
        <v>3</v>
      </c>
      <c r="F44" s="589">
        <v>3</v>
      </c>
      <c r="G44" s="587">
        <v>0</v>
      </c>
      <c r="H44" s="588">
        <v>1</v>
      </c>
      <c r="I44" s="1944"/>
      <c r="J44" s="1945"/>
      <c r="K44" s="1946"/>
    </row>
    <row r="45" spans="2:11" ht="23.25" customHeight="1" x14ac:dyDescent="0.25">
      <c r="B45" s="1927" t="s">
        <v>1056</v>
      </c>
      <c r="C45" s="1928"/>
      <c r="D45" s="1928"/>
      <c r="E45" s="1928"/>
      <c r="F45" s="1928"/>
      <c r="G45" s="1928"/>
      <c r="H45" s="1928"/>
      <c r="I45" s="1928"/>
      <c r="J45" s="1928"/>
      <c r="K45" s="1929"/>
    </row>
    <row r="46" spans="2:11" ht="23.25" customHeight="1" x14ac:dyDescent="0.25">
      <c r="B46" s="585" t="s">
        <v>1044</v>
      </c>
      <c r="C46" s="586">
        <v>3</v>
      </c>
      <c r="D46" s="586">
        <v>3</v>
      </c>
      <c r="E46" s="586">
        <v>3</v>
      </c>
      <c r="F46" s="586">
        <v>3</v>
      </c>
      <c r="G46" s="587">
        <v>0</v>
      </c>
      <c r="H46" s="588">
        <v>1</v>
      </c>
      <c r="I46" s="1938" t="s">
        <v>3336</v>
      </c>
      <c r="J46" s="1939"/>
      <c r="K46" s="1940"/>
    </row>
    <row r="47" spans="2:11" ht="23.25" customHeight="1" x14ac:dyDescent="0.25">
      <c r="B47" s="585" t="s">
        <v>1046</v>
      </c>
      <c r="C47" s="586">
        <v>3</v>
      </c>
      <c r="D47" s="586">
        <v>3</v>
      </c>
      <c r="E47" s="586">
        <v>3</v>
      </c>
      <c r="F47" s="586">
        <v>3</v>
      </c>
      <c r="G47" s="587">
        <v>0</v>
      </c>
      <c r="H47" s="588">
        <v>1</v>
      </c>
      <c r="I47" s="1941"/>
      <c r="J47" s="1942"/>
      <c r="K47" s="1943"/>
    </row>
    <row r="48" spans="2:11" ht="23.25" customHeight="1" x14ac:dyDescent="0.25">
      <c r="B48" s="585" t="s">
        <v>1047</v>
      </c>
      <c r="C48" s="586">
        <v>0</v>
      </c>
      <c r="D48" s="586">
        <v>0</v>
      </c>
      <c r="E48" s="586">
        <v>0</v>
      </c>
      <c r="F48" s="586">
        <v>0</v>
      </c>
      <c r="G48" s="587">
        <v>0</v>
      </c>
      <c r="H48" s="588">
        <v>2</v>
      </c>
      <c r="I48" s="1944"/>
      <c r="J48" s="1945"/>
      <c r="K48" s="1946"/>
    </row>
    <row r="49" spans="2:16" ht="23.25" customHeight="1" x14ac:dyDescent="0.25">
      <c r="B49" s="1927" t="s">
        <v>1057</v>
      </c>
      <c r="C49" s="1928"/>
      <c r="D49" s="1928"/>
      <c r="E49" s="1928"/>
      <c r="F49" s="1928"/>
      <c r="G49" s="1928"/>
      <c r="H49" s="1928"/>
      <c r="I49" s="1928"/>
      <c r="J49" s="1928"/>
      <c r="K49" s="1929"/>
    </row>
    <row r="50" spans="2:16" ht="23.25" customHeight="1" x14ac:dyDescent="0.25">
      <c r="B50" s="585" t="s">
        <v>1044</v>
      </c>
      <c r="C50" s="586">
        <v>3</v>
      </c>
      <c r="D50" s="586">
        <v>3</v>
      </c>
      <c r="E50" s="586">
        <v>3</v>
      </c>
      <c r="F50" s="586">
        <v>3</v>
      </c>
      <c r="G50" s="587">
        <v>0</v>
      </c>
      <c r="H50" s="588">
        <v>1</v>
      </c>
      <c r="I50" s="1938" t="s">
        <v>3337</v>
      </c>
      <c r="J50" s="1939"/>
      <c r="K50" s="1940"/>
      <c r="L50" s="513"/>
      <c r="M50" s="513"/>
      <c r="N50" s="513"/>
      <c r="O50" s="513"/>
      <c r="P50" s="513"/>
    </row>
    <row r="51" spans="2:16" ht="23.25" customHeight="1" x14ac:dyDescent="0.25">
      <c r="B51" s="585" t="s">
        <v>1046</v>
      </c>
      <c r="C51" s="586">
        <v>3</v>
      </c>
      <c r="D51" s="586">
        <v>3</v>
      </c>
      <c r="E51" s="586">
        <v>3</v>
      </c>
      <c r="F51" s="586">
        <v>3</v>
      </c>
      <c r="G51" s="587">
        <v>0</v>
      </c>
      <c r="H51" s="588">
        <v>1</v>
      </c>
      <c r="I51" s="1941"/>
      <c r="J51" s="1942"/>
      <c r="K51" s="1943"/>
    </row>
    <row r="52" spans="2:16" ht="23.25" customHeight="1" x14ac:dyDescent="0.25">
      <c r="B52" s="585" t="s">
        <v>1047</v>
      </c>
      <c r="C52" s="586">
        <v>3</v>
      </c>
      <c r="D52" s="586">
        <v>3</v>
      </c>
      <c r="E52" s="586">
        <v>3</v>
      </c>
      <c r="F52" s="586">
        <v>3</v>
      </c>
      <c r="G52" s="587">
        <v>0</v>
      </c>
      <c r="H52" s="588">
        <v>1</v>
      </c>
      <c r="I52" s="1944"/>
      <c r="J52" s="1945"/>
      <c r="K52" s="1946"/>
    </row>
    <row r="53" spans="2:16" ht="23.25" customHeight="1" x14ac:dyDescent="0.25">
      <c r="B53" s="1927" t="s">
        <v>3333</v>
      </c>
      <c r="C53" s="1928"/>
      <c r="D53" s="1928"/>
      <c r="E53" s="1928"/>
      <c r="F53" s="1928"/>
      <c r="G53" s="1928"/>
      <c r="H53" s="1928"/>
      <c r="I53" s="1928"/>
      <c r="J53" s="1928"/>
      <c r="K53" s="1929"/>
    </row>
    <row r="54" spans="2:16" ht="23.25" customHeight="1" x14ac:dyDescent="0.25">
      <c r="B54" s="585" t="s">
        <v>1044</v>
      </c>
      <c r="C54" s="586">
        <v>0</v>
      </c>
      <c r="D54" s="586">
        <v>0</v>
      </c>
      <c r="E54" s="586">
        <v>0</v>
      </c>
      <c r="F54" s="586">
        <v>0</v>
      </c>
      <c r="G54" s="587">
        <v>0</v>
      </c>
      <c r="H54" s="588">
        <v>2</v>
      </c>
      <c r="I54" s="1938" t="s">
        <v>3335</v>
      </c>
      <c r="J54" s="1939"/>
      <c r="K54" s="1940"/>
    </row>
    <row r="55" spans="2:16" ht="23.25" customHeight="1" x14ac:dyDescent="0.25">
      <c r="B55" s="585" t="s">
        <v>1046</v>
      </c>
      <c r="C55" s="586">
        <v>0</v>
      </c>
      <c r="D55" s="586">
        <v>0</v>
      </c>
      <c r="E55" s="589">
        <v>1</v>
      </c>
      <c r="F55" s="586">
        <v>0</v>
      </c>
      <c r="G55" s="587">
        <v>0</v>
      </c>
      <c r="H55" s="588">
        <v>2</v>
      </c>
      <c r="I55" s="1941"/>
      <c r="J55" s="1942"/>
      <c r="K55" s="1943"/>
    </row>
    <row r="56" spans="2:16" ht="23.25" customHeight="1" x14ac:dyDescent="0.25">
      <c r="B56" s="585" t="s">
        <v>1047</v>
      </c>
      <c r="C56" s="586">
        <v>0</v>
      </c>
      <c r="D56" s="586">
        <v>0</v>
      </c>
      <c r="E56" s="589">
        <v>2</v>
      </c>
      <c r="F56" s="586">
        <v>0</v>
      </c>
      <c r="G56" s="589">
        <v>1</v>
      </c>
      <c r="H56" s="588">
        <v>1</v>
      </c>
      <c r="I56" s="1944"/>
      <c r="J56" s="1945"/>
      <c r="K56" s="1946"/>
    </row>
    <row r="57" spans="2:16" ht="23.25" customHeight="1" x14ac:dyDescent="0.25">
      <c r="B57" s="1927" t="s">
        <v>3334</v>
      </c>
      <c r="C57" s="1928"/>
      <c r="D57" s="1928"/>
      <c r="E57" s="1928"/>
      <c r="F57" s="1928"/>
      <c r="G57" s="1928"/>
      <c r="H57" s="1928"/>
      <c r="I57" s="1928"/>
      <c r="J57" s="1928"/>
      <c r="K57" s="1929"/>
    </row>
    <row r="58" spans="2:16" ht="23.25" customHeight="1" x14ac:dyDescent="0.25">
      <c r="B58" s="585" t="s">
        <v>1044</v>
      </c>
      <c r="C58" s="586">
        <v>0</v>
      </c>
      <c r="D58" s="586">
        <v>0</v>
      </c>
      <c r="E58" s="586">
        <v>0</v>
      </c>
      <c r="F58" s="586">
        <v>0</v>
      </c>
      <c r="G58" s="587">
        <v>0</v>
      </c>
      <c r="H58" s="588">
        <v>2</v>
      </c>
      <c r="I58" s="1938" t="s">
        <v>3335</v>
      </c>
      <c r="J58" s="1939"/>
      <c r="K58" s="1940"/>
    </row>
    <row r="59" spans="2:16" ht="23.25" customHeight="1" x14ac:dyDescent="0.25">
      <c r="B59" s="585" t="s">
        <v>1046</v>
      </c>
      <c r="C59" s="586">
        <v>0</v>
      </c>
      <c r="D59" s="586">
        <v>0</v>
      </c>
      <c r="E59" s="586">
        <v>0</v>
      </c>
      <c r="F59" s="586">
        <v>0</v>
      </c>
      <c r="G59" s="587">
        <v>0</v>
      </c>
      <c r="H59" s="588">
        <v>2</v>
      </c>
      <c r="I59" s="1941"/>
      <c r="J59" s="1942"/>
      <c r="K59" s="1943"/>
    </row>
    <row r="60" spans="2:16" ht="23.25" customHeight="1" x14ac:dyDescent="0.25">
      <c r="B60" s="585" t="s">
        <v>1047</v>
      </c>
      <c r="C60" s="586">
        <v>0</v>
      </c>
      <c r="D60" s="586">
        <v>0</v>
      </c>
      <c r="E60" s="586">
        <v>0</v>
      </c>
      <c r="F60" s="586">
        <v>0</v>
      </c>
      <c r="G60" s="589">
        <v>2</v>
      </c>
      <c r="H60" s="588">
        <v>1</v>
      </c>
      <c r="I60" s="1944"/>
      <c r="J60" s="1945"/>
      <c r="K60" s="1946"/>
    </row>
    <row r="61" spans="2:16" ht="23.25" customHeight="1" x14ac:dyDescent="0.25"/>
    <row r="62" spans="2:16" ht="23.25" customHeight="1" x14ac:dyDescent="0.25">
      <c r="B62" s="598" t="s">
        <v>1058</v>
      </c>
    </row>
    <row r="63" spans="2:16" ht="23.25" customHeight="1" x14ac:dyDescent="0.25">
      <c r="B63" s="1927" t="s">
        <v>1059</v>
      </c>
      <c r="C63" s="1928"/>
      <c r="D63" s="1928"/>
      <c r="E63" s="1928"/>
      <c r="F63" s="1928"/>
      <c r="G63" s="1928"/>
      <c r="H63" s="1928"/>
      <c r="I63" s="1928"/>
      <c r="J63" s="1928"/>
      <c r="K63" s="1929"/>
    </row>
    <row r="64" spans="2:16" ht="23.25" customHeight="1" x14ac:dyDescent="0.25">
      <c r="B64" s="585" t="s">
        <v>1044</v>
      </c>
      <c r="C64" s="586">
        <v>0</v>
      </c>
      <c r="D64" s="586">
        <v>0</v>
      </c>
      <c r="E64" s="586">
        <v>0</v>
      </c>
      <c r="F64" s="586">
        <v>0</v>
      </c>
      <c r="G64" s="587">
        <v>0</v>
      </c>
      <c r="H64" s="588">
        <v>2</v>
      </c>
      <c r="I64" s="1917" t="s">
        <v>3338</v>
      </c>
      <c r="J64" s="1917"/>
      <c r="K64" s="1918"/>
    </row>
    <row r="65" spans="2:11" ht="23.25" customHeight="1" x14ac:dyDescent="0.25">
      <c r="B65" s="585" t="s">
        <v>1046</v>
      </c>
      <c r="C65" s="586">
        <v>0</v>
      </c>
      <c r="D65" s="586">
        <v>0</v>
      </c>
      <c r="E65" s="586">
        <v>0</v>
      </c>
      <c r="F65" s="586">
        <v>0</v>
      </c>
      <c r="G65" s="587">
        <v>0</v>
      </c>
      <c r="H65" s="588">
        <v>2</v>
      </c>
      <c r="I65" s="1920"/>
      <c r="J65" s="1920"/>
      <c r="K65" s="1921"/>
    </row>
    <row r="66" spans="2:11" ht="23.25" customHeight="1" x14ac:dyDescent="0.25">
      <c r="B66" s="585" t="s">
        <v>1047</v>
      </c>
      <c r="C66" s="586">
        <v>1</v>
      </c>
      <c r="D66" s="586">
        <v>0</v>
      </c>
      <c r="E66" s="586">
        <v>0</v>
      </c>
      <c r="F66" s="586">
        <v>0</v>
      </c>
      <c r="G66" s="587">
        <v>0</v>
      </c>
      <c r="H66" s="588">
        <v>2</v>
      </c>
      <c r="I66" s="1920"/>
      <c r="J66" s="1920"/>
      <c r="K66" s="1921"/>
    </row>
    <row r="67" spans="2:11" ht="23.25" customHeight="1" x14ac:dyDescent="0.25">
      <c r="B67" s="590" t="s">
        <v>1048</v>
      </c>
      <c r="C67" s="591">
        <v>0</v>
      </c>
      <c r="D67" s="586">
        <v>0</v>
      </c>
      <c r="E67" s="586">
        <v>0</v>
      </c>
      <c r="F67" s="586">
        <v>0</v>
      </c>
      <c r="G67" s="587">
        <v>0</v>
      </c>
      <c r="H67" s="588">
        <v>4</v>
      </c>
      <c r="I67" s="1920"/>
      <c r="J67" s="1920"/>
      <c r="K67" s="1921"/>
    </row>
    <row r="68" spans="2:11" ht="23.25" customHeight="1" x14ac:dyDescent="0.25">
      <c r="B68" s="592" t="s">
        <v>1060</v>
      </c>
      <c r="C68" s="593"/>
      <c r="D68" s="593"/>
      <c r="E68" s="593"/>
      <c r="F68" s="593"/>
      <c r="G68" s="593"/>
      <c r="H68" s="594"/>
      <c r="I68" s="1920"/>
      <c r="J68" s="1920"/>
      <c r="K68" s="1921"/>
    </row>
    <row r="69" spans="2:11" ht="23.25" customHeight="1" x14ac:dyDescent="0.25">
      <c r="B69" s="585" t="s">
        <v>1047</v>
      </c>
      <c r="C69" s="586">
        <v>1</v>
      </c>
      <c r="D69" s="586">
        <v>0</v>
      </c>
      <c r="E69" s="586">
        <v>0</v>
      </c>
      <c r="F69" s="586">
        <v>0</v>
      </c>
      <c r="G69" s="587">
        <v>0</v>
      </c>
      <c r="H69" s="588">
        <v>2</v>
      </c>
      <c r="I69" s="1920"/>
      <c r="J69" s="1920"/>
      <c r="K69" s="1921"/>
    </row>
    <row r="70" spans="2:11" ht="23.25" customHeight="1" x14ac:dyDescent="0.25">
      <c r="B70" s="595" t="s">
        <v>1048</v>
      </c>
      <c r="C70" s="589">
        <v>2</v>
      </c>
      <c r="D70" s="586">
        <v>0</v>
      </c>
      <c r="E70" s="586">
        <v>0</v>
      </c>
      <c r="F70" s="586">
        <v>0</v>
      </c>
      <c r="G70" s="587">
        <v>0</v>
      </c>
      <c r="H70" s="588">
        <v>4</v>
      </c>
      <c r="I70" s="1922"/>
      <c r="J70" s="1922"/>
      <c r="K70" s="1923"/>
    </row>
    <row r="71" spans="2:11" ht="23.25" customHeight="1" x14ac:dyDescent="0.25">
      <c r="B71" s="1927" t="s">
        <v>1061</v>
      </c>
      <c r="C71" s="1928"/>
      <c r="D71" s="1928"/>
      <c r="E71" s="1928"/>
      <c r="F71" s="1928"/>
      <c r="G71" s="1928"/>
      <c r="H71" s="1928"/>
      <c r="I71" s="1928"/>
      <c r="J71" s="1928"/>
      <c r="K71" s="1929"/>
    </row>
    <row r="72" spans="2:11" ht="23.25" customHeight="1" x14ac:dyDescent="0.25">
      <c r="B72" s="585" t="s">
        <v>1044</v>
      </c>
      <c r="C72" s="586">
        <v>0</v>
      </c>
      <c r="D72" s="586">
        <v>0</v>
      </c>
      <c r="E72" s="586">
        <v>0</v>
      </c>
      <c r="F72" s="586">
        <v>0</v>
      </c>
      <c r="G72" s="587">
        <v>0</v>
      </c>
      <c r="H72" s="588">
        <v>2</v>
      </c>
      <c r="I72" s="1917" t="s">
        <v>3339</v>
      </c>
      <c r="J72" s="1917"/>
      <c r="K72" s="1918"/>
    </row>
    <row r="73" spans="2:11" ht="23.25" customHeight="1" x14ac:dyDescent="0.25">
      <c r="B73" s="585" t="s">
        <v>1046</v>
      </c>
      <c r="C73" s="586">
        <v>0</v>
      </c>
      <c r="D73" s="586">
        <v>0</v>
      </c>
      <c r="E73" s="586">
        <v>0</v>
      </c>
      <c r="F73" s="586">
        <v>0</v>
      </c>
      <c r="G73" s="587">
        <v>0</v>
      </c>
      <c r="H73" s="588">
        <v>2</v>
      </c>
      <c r="I73" s="1920"/>
      <c r="J73" s="1920"/>
      <c r="K73" s="1921"/>
    </row>
    <row r="74" spans="2:11" ht="23.25" customHeight="1" x14ac:dyDescent="0.25">
      <c r="B74" s="585" t="s">
        <v>1047</v>
      </c>
      <c r="C74" s="586">
        <v>1</v>
      </c>
      <c r="D74" s="586">
        <v>0</v>
      </c>
      <c r="E74" s="586">
        <v>0</v>
      </c>
      <c r="F74" s="586">
        <v>0</v>
      </c>
      <c r="G74" s="587">
        <v>0</v>
      </c>
      <c r="H74" s="588">
        <v>2</v>
      </c>
      <c r="I74" s="1920"/>
      <c r="J74" s="1920"/>
      <c r="K74" s="1921"/>
    </row>
    <row r="75" spans="2:11" ht="23.25" customHeight="1" x14ac:dyDescent="0.25">
      <c r="B75" s="590" t="s">
        <v>1048</v>
      </c>
      <c r="C75" s="591">
        <v>1</v>
      </c>
      <c r="D75" s="586">
        <v>0</v>
      </c>
      <c r="E75" s="586">
        <v>0</v>
      </c>
      <c r="F75" s="586">
        <v>0</v>
      </c>
      <c r="G75" s="587">
        <v>0</v>
      </c>
      <c r="H75" s="588">
        <v>4</v>
      </c>
      <c r="I75" s="1920"/>
      <c r="J75" s="1920"/>
      <c r="K75" s="1921"/>
    </row>
    <row r="76" spans="2:11" ht="23.25" customHeight="1" x14ac:dyDescent="0.25">
      <c r="B76" s="592" t="s">
        <v>1060</v>
      </c>
      <c r="C76" s="593"/>
      <c r="D76" s="593"/>
      <c r="E76" s="593"/>
      <c r="F76" s="593"/>
      <c r="G76" s="593"/>
      <c r="H76" s="594"/>
      <c r="I76" s="1920"/>
      <c r="J76" s="1920"/>
      <c r="K76" s="1921"/>
    </row>
    <row r="77" spans="2:11" ht="23.25" customHeight="1" x14ac:dyDescent="0.25">
      <c r="B77" s="585" t="s">
        <v>1047</v>
      </c>
      <c r="C77" s="586">
        <v>1</v>
      </c>
      <c r="D77" s="586">
        <v>0</v>
      </c>
      <c r="E77" s="586">
        <v>0</v>
      </c>
      <c r="F77" s="586">
        <v>0</v>
      </c>
      <c r="G77" s="587">
        <v>0</v>
      </c>
      <c r="H77" s="588">
        <v>2</v>
      </c>
      <c r="I77" s="1920"/>
      <c r="J77" s="1920"/>
      <c r="K77" s="1921"/>
    </row>
    <row r="78" spans="2:11" ht="23.25" customHeight="1" x14ac:dyDescent="0.25">
      <c r="B78" s="595" t="s">
        <v>1048</v>
      </c>
      <c r="C78" s="589">
        <v>2</v>
      </c>
      <c r="D78" s="586">
        <v>0</v>
      </c>
      <c r="E78" s="586">
        <v>0</v>
      </c>
      <c r="F78" s="586">
        <v>0</v>
      </c>
      <c r="G78" s="587">
        <v>0</v>
      </c>
      <c r="H78" s="588">
        <v>4</v>
      </c>
      <c r="I78" s="1922"/>
      <c r="J78" s="1922"/>
      <c r="K78" s="1923"/>
    </row>
    <row r="79" spans="2:11" ht="23.25" customHeight="1" x14ac:dyDescent="0.25">
      <c r="B79" s="1927" t="s">
        <v>1062</v>
      </c>
      <c r="C79" s="1928"/>
      <c r="D79" s="1928"/>
      <c r="E79" s="1928"/>
      <c r="F79" s="1928"/>
      <c r="G79" s="1928"/>
      <c r="H79" s="1928"/>
      <c r="I79" s="1928"/>
      <c r="J79" s="1928"/>
      <c r="K79" s="1929"/>
    </row>
    <row r="80" spans="2:11" ht="23.25" customHeight="1" x14ac:dyDescent="0.25">
      <c r="B80" s="585" t="s">
        <v>1044</v>
      </c>
      <c r="C80" s="586">
        <v>0</v>
      </c>
      <c r="D80" s="586">
        <v>0</v>
      </c>
      <c r="E80" s="586">
        <v>0</v>
      </c>
      <c r="F80" s="586">
        <v>0</v>
      </c>
      <c r="G80" s="587">
        <v>0</v>
      </c>
      <c r="H80" s="588">
        <v>2</v>
      </c>
      <c r="I80" s="1917" t="s">
        <v>1091</v>
      </c>
      <c r="J80" s="1917"/>
      <c r="K80" s="1918"/>
    </row>
    <row r="81" spans="2:11" ht="23.25" customHeight="1" x14ac:dyDescent="0.25">
      <c r="B81" s="585" t="s">
        <v>1046</v>
      </c>
      <c r="C81" s="586">
        <v>0</v>
      </c>
      <c r="D81" s="586">
        <v>0</v>
      </c>
      <c r="E81" s="586">
        <v>0</v>
      </c>
      <c r="F81" s="586">
        <v>0</v>
      </c>
      <c r="G81" s="587">
        <v>0</v>
      </c>
      <c r="H81" s="588">
        <v>2</v>
      </c>
      <c r="I81" s="1920"/>
      <c r="J81" s="1920"/>
      <c r="K81" s="1921"/>
    </row>
    <row r="82" spans="2:11" ht="23.25" customHeight="1" x14ac:dyDescent="0.25">
      <c r="B82" s="585" t="s">
        <v>1047</v>
      </c>
      <c r="C82" s="586">
        <v>1</v>
      </c>
      <c r="D82" s="586">
        <v>0</v>
      </c>
      <c r="E82" s="586">
        <v>0</v>
      </c>
      <c r="F82" s="586">
        <v>0</v>
      </c>
      <c r="G82" s="587">
        <v>0</v>
      </c>
      <c r="H82" s="588">
        <v>2</v>
      </c>
      <c r="I82" s="1920"/>
      <c r="J82" s="1920"/>
      <c r="K82" s="1921"/>
    </row>
    <row r="83" spans="2:11" ht="23.25" customHeight="1" x14ac:dyDescent="0.25">
      <c r="B83" s="590" t="s">
        <v>1048</v>
      </c>
      <c r="C83" s="591">
        <v>3</v>
      </c>
      <c r="D83" s="586">
        <v>0</v>
      </c>
      <c r="E83" s="586">
        <v>0</v>
      </c>
      <c r="F83" s="586">
        <v>0</v>
      </c>
      <c r="G83" s="587">
        <v>0</v>
      </c>
      <c r="H83" s="588">
        <v>4</v>
      </c>
      <c r="I83" s="1920"/>
      <c r="J83" s="1920"/>
      <c r="K83" s="1921"/>
    </row>
    <row r="84" spans="2:11" ht="23.25" customHeight="1" x14ac:dyDescent="0.25">
      <c r="B84" s="592" t="s">
        <v>1060</v>
      </c>
      <c r="C84" s="593"/>
      <c r="D84" s="593"/>
      <c r="E84" s="593"/>
      <c r="F84" s="593"/>
      <c r="G84" s="593"/>
      <c r="H84" s="594"/>
      <c r="I84" s="1920"/>
      <c r="J84" s="1920"/>
      <c r="K84" s="1921"/>
    </row>
    <row r="85" spans="2:11" ht="23.25" customHeight="1" x14ac:dyDescent="0.25">
      <c r="B85" s="585" t="s">
        <v>1047</v>
      </c>
      <c r="C85" s="586">
        <v>1</v>
      </c>
      <c r="D85" s="586">
        <v>0</v>
      </c>
      <c r="E85" s="586">
        <v>0</v>
      </c>
      <c r="F85" s="586">
        <v>0</v>
      </c>
      <c r="G85" s="587">
        <v>0</v>
      </c>
      <c r="H85" s="588">
        <v>2</v>
      </c>
      <c r="I85" s="1920"/>
      <c r="J85" s="1920"/>
      <c r="K85" s="1921"/>
    </row>
    <row r="86" spans="2:11" ht="23.25" customHeight="1" x14ac:dyDescent="0.25">
      <c r="B86" s="595" t="s">
        <v>1048</v>
      </c>
      <c r="C86" s="589">
        <v>2</v>
      </c>
      <c r="D86" s="586">
        <v>0</v>
      </c>
      <c r="E86" s="586">
        <v>0</v>
      </c>
      <c r="F86" s="586">
        <v>0</v>
      </c>
      <c r="G86" s="587">
        <v>0</v>
      </c>
      <c r="H86" s="588">
        <v>4</v>
      </c>
      <c r="I86" s="1922"/>
      <c r="J86" s="1922"/>
      <c r="K86" s="1923"/>
    </row>
    <row r="87" spans="2:11" ht="23.25" customHeight="1" x14ac:dyDescent="0.25">
      <c r="B87" s="1927" t="s">
        <v>1063</v>
      </c>
      <c r="C87" s="1928"/>
      <c r="D87" s="1928"/>
      <c r="E87" s="1928"/>
      <c r="F87" s="1928"/>
      <c r="G87" s="1928"/>
      <c r="H87" s="1928"/>
      <c r="I87" s="1928"/>
      <c r="J87" s="1928"/>
      <c r="K87" s="1929"/>
    </row>
    <row r="88" spans="2:11" ht="23.25" customHeight="1" x14ac:dyDescent="0.25">
      <c r="B88" s="585" t="s">
        <v>1044</v>
      </c>
      <c r="C88" s="586">
        <v>0</v>
      </c>
      <c r="D88" s="586">
        <v>0</v>
      </c>
      <c r="E88" s="586">
        <v>0</v>
      </c>
      <c r="F88" s="586">
        <v>0</v>
      </c>
      <c r="G88" s="587">
        <v>0</v>
      </c>
      <c r="H88" s="588">
        <v>2</v>
      </c>
      <c r="I88" s="1917" t="s">
        <v>1064</v>
      </c>
      <c r="J88" s="1917"/>
      <c r="K88" s="1918"/>
    </row>
    <row r="89" spans="2:11" ht="23.25" customHeight="1" x14ac:dyDescent="0.25">
      <c r="B89" s="585" t="s">
        <v>1046</v>
      </c>
      <c r="C89" s="586">
        <v>0</v>
      </c>
      <c r="D89" s="586">
        <v>0</v>
      </c>
      <c r="E89" s="586">
        <v>1</v>
      </c>
      <c r="F89" s="586">
        <v>0</v>
      </c>
      <c r="G89" s="587">
        <v>0</v>
      </c>
      <c r="H89" s="588">
        <v>2</v>
      </c>
      <c r="I89" s="1920"/>
      <c r="J89" s="1920"/>
      <c r="K89" s="1921"/>
    </row>
    <row r="90" spans="2:11" ht="23.25" customHeight="1" x14ac:dyDescent="0.25">
      <c r="B90" s="585" t="s">
        <v>1047</v>
      </c>
      <c r="C90" s="586">
        <v>0</v>
      </c>
      <c r="D90" s="586">
        <v>0</v>
      </c>
      <c r="E90" s="586">
        <v>2</v>
      </c>
      <c r="F90" s="586">
        <v>0</v>
      </c>
      <c r="G90" s="587">
        <v>0</v>
      </c>
      <c r="H90" s="588">
        <v>2</v>
      </c>
      <c r="I90" s="1920"/>
      <c r="J90" s="1920"/>
      <c r="K90" s="1921"/>
    </row>
    <row r="91" spans="2:11" ht="23.25" customHeight="1" x14ac:dyDescent="0.25">
      <c r="B91" s="590" t="s">
        <v>1048</v>
      </c>
      <c r="C91" s="586">
        <v>0</v>
      </c>
      <c r="D91" s="586">
        <v>0</v>
      </c>
      <c r="E91" s="591">
        <v>0</v>
      </c>
      <c r="F91" s="586">
        <v>0</v>
      </c>
      <c r="G91" s="587">
        <v>0</v>
      </c>
      <c r="H91" s="588">
        <v>4</v>
      </c>
      <c r="I91" s="1920"/>
      <c r="J91" s="1920"/>
      <c r="K91" s="1921"/>
    </row>
    <row r="92" spans="2:11" ht="23.25" customHeight="1" x14ac:dyDescent="0.25">
      <c r="B92" s="592" t="s">
        <v>1060</v>
      </c>
      <c r="C92" s="593"/>
      <c r="D92" s="593"/>
      <c r="E92" s="593"/>
      <c r="F92" s="593"/>
      <c r="G92" s="593"/>
      <c r="H92" s="594"/>
      <c r="I92" s="1920"/>
      <c r="J92" s="1920"/>
      <c r="K92" s="1921"/>
    </row>
    <row r="93" spans="2:11" ht="23.25" customHeight="1" x14ac:dyDescent="0.25">
      <c r="B93" s="585" t="s">
        <v>1047</v>
      </c>
      <c r="C93" s="586">
        <v>0</v>
      </c>
      <c r="D93" s="586">
        <v>0</v>
      </c>
      <c r="E93" s="586">
        <v>2</v>
      </c>
      <c r="F93" s="586">
        <v>0</v>
      </c>
      <c r="G93" s="587">
        <v>0</v>
      </c>
      <c r="H93" s="588">
        <v>2</v>
      </c>
      <c r="I93" s="1920"/>
      <c r="J93" s="1920"/>
      <c r="K93" s="1921"/>
    </row>
    <row r="94" spans="2:11" ht="23.25" customHeight="1" x14ac:dyDescent="0.25">
      <c r="B94" s="595" t="s">
        <v>1048</v>
      </c>
      <c r="C94" s="586">
        <v>0</v>
      </c>
      <c r="D94" s="586">
        <v>0</v>
      </c>
      <c r="E94" s="589">
        <v>2</v>
      </c>
      <c r="F94" s="586">
        <v>0</v>
      </c>
      <c r="G94" s="587">
        <v>0</v>
      </c>
      <c r="H94" s="588">
        <v>4</v>
      </c>
      <c r="I94" s="1922"/>
      <c r="J94" s="1922"/>
      <c r="K94" s="1923"/>
    </row>
    <row r="95" spans="2:11" ht="23.25" customHeight="1" x14ac:dyDescent="0.25">
      <c r="B95" s="1927" t="s">
        <v>1065</v>
      </c>
      <c r="C95" s="1928"/>
      <c r="D95" s="1928"/>
      <c r="E95" s="1928"/>
      <c r="F95" s="1928"/>
      <c r="G95" s="1928"/>
      <c r="H95" s="1928"/>
      <c r="I95" s="1928"/>
      <c r="J95" s="1928"/>
      <c r="K95" s="1929"/>
    </row>
    <row r="96" spans="2:11" ht="23.25" customHeight="1" x14ac:dyDescent="0.25">
      <c r="B96" s="585" t="s">
        <v>1044</v>
      </c>
      <c r="C96" s="586">
        <v>0</v>
      </c>
      <c r="D96" s="586">
        <v>0</v>
      </c>
      <c r="E96" s="586">
        <v>0</v>
      </c>
      <c r="F96" s="586">
        <v>0</v>
      </c>
      <c r="G96" s="587">
        <v>0</v>
      </c>
      <c r="H96" s="588">
        <v>2</v>
      </c>
      <c r="I96" s="1917" t="s">
        <v>1066</v>
      </c>
      <c r="J96" s="1917"/>
      <c r="K96" s="1918"/>
    </row>
    <row r="97" spans="2:11" ht="23.25" customHeight="1" x14ac:dyDescent="0.25">
      <c r="B97" s="585" t="s">
        <v>1046</v>
      </c>
      <c r="C97" s="586">
        <v>0</v>
      </c>
      <c r="D97" s="586">
        <v>0</v>
      </c>
      <c r="E97" s="586">
        <v>0</v>
      </c>
      <c r="F97" s="586">
        <v>0</v>
      </c>
      <c r="G97" s="587">
        <v>0</v>
      </c>
      <c r="H97" s="588">
        <v>2</v>
      </c>
      <c r="I97" s="1920"/>
      <c r="J97" s="1920"/>
      <c r="K97" s="1921"/>
    </row>
    <row r="98" spans="2:11" ht="23.25" customHeight="1" x14ac:dyDescent="0.25">
      <c r="B98" s="585" t="s">
        <v>1047</v>
      </c>
      <c r="C98" s="586">
        <v>0</v>
      </c>
      <c r="D98" s="586">
        <v>0</v>
      </c>
      <c r="E98" s="586">
        <v>2</v>
      </c>
      <c r="F98" s="586">
        <v>0</v>
      </c>
      <c r="G98" s="587">
        <v>0</v>
      </c>
      <c r="H98" s="588">
        <v>2</v>
      </c>
      <c r="I98" s="1920"/>
      <c r="J98" s="1920"/>
      <c r="K98" s="1921"/>
    </row>
    <row r="99" spans="2:11" ht="23.25" customHeight="1" x14ac:dyDescent="0.25">
      <c r="B99" s="590" t="s">
        <v>1048</v>
      </c>
      <c r="C99" s="586">
        <v>0</v>
      </c>
      <c r="D99" s="586">
        <v>0</v>
      </c>
      <c r="E99" s="591">
        <v>1</v>
      </c>
      <c r="F99" s="586">
        <v>0</v>
      </c>
      <c r="G99" s="587">
        <v>0</v>
      </c>
      <c r="H99" s="588">
        <v>4</v>
      </c>
      <c r="I99" s="1920"/>
      <c r="J99" s="1920"/>
      <c r="K99" s="1921"/>
    </row>
    <row r="100" spans="2:11" ht="23.25" customHeight="1" x14ac:dyDescent="0.25">
      <c r="B100" s="592" t="s">
        <v>1060</v>
      </c>
      <c r="C100" s="593"/>
      <c r="D100" s="593"/>
      <c r="E100" s="593"/>
      <c r="F100" s="593"/>
      <c r="G100" s="593"/>
      <c r="H100" s="594"/>
      <c r="I100" s="1920"/>
      <c r="J100" s="1920"/>
      <c r="K100" s="1921"/>
    </row>
    <row r="101" spans="2:11" ht="23.25" customHeight="1" x14ac:dyDescent="0.25">
      <c r="B101" s="585" t="s">
        <v>1047</v>
      </c>
      <c r="C101" s="586">
        <v>0</v>
      </c>
      <c r="D101" s="586">
        <v>0</v>
      </c>
      <c r="E101" s="586">
        <v>2</v>
      </c>
      <c r="F101" s="586">
        <v>0</v>
      </c>
      <c r="G101" s="587">
        <v>0</v>
      </c>
      <c r="H101" s="588">
        <v>2</v>
      </c>
      <c r="I101" s="1920"/>
      <c r="J101" s="1920"/>
      <c r="K101" s="1921"/>
    </row>
    <row r="102" spans="2:11" ht="23.25" customHeight="1" x14ac:dyDescent="0.25">
      <c r="B102" s="595" t="s">
        <v>1048</v>
      </c>
      <c r="C102" s="586">
        <v>0</v>
      </c>
      <c r="D102" s="586">
        <v>0</v>
      </c>
      <c r="E102" s="589">
        <v>2</v>
      </c>
      <c r="F102" s="586">
        <v>0</v>
      </c>
      <c r="G102" s="587">
        <v>0</v>
      </c>
      <c r="H102" s="588">
        <v>4</v>
      </c>
      <c r="I102" s="1922"/>
      <c r="J102" s="1922"/>
      <c r="K102" s="1923"/>
    </row>
    <row r="103" spans="2:11" ht="23.25" customHeight="1" x14ac:dyDescent="0.25">
      <c r="B103" s="1927" t="s">
        <v>1067</v>
      </c>
      <c r="C103" s="1928"/>
      <c r="D103" s="1928"/>
      <c r="E103" s="1928"/>
      <c r="F103" s="1928"/>
      <c r="G103" s="1928"/>
      <c r="H103" s="1928"/>
      <c r="I103" s="1928"/>
      <c r="J103" s="1928"/>
      <c r="K103" s="1929"/>
    </row>
    <row r="104" spans="2:11" ht="23.25" customHeight="1" x14ac:dyDescent="0.25">
      <c r="B104" s="585" t="s">
        <v>1044</v>
      </c>
      <c r="C104" s="586">
        <v>0</v>
      </c>
      <c r="D104" s="586">
        <v>0</v>
      </c>
      <c r="E104" s="586">
        <v>0</v>
      </c>
      <c r="F104" s="586">
        <v>0</v>
      </c>
      <c r="G104" s="587">
        <v>0</v>
      </c>
      <c r="H104" s="588">
        <v>2</v>
      </c>
      <c r="I104" s="1917"/>
      <c r="J104" s="1917"/>
      <c r="K104" s="1918"/>
    </row>
    <row r="105" spans="2:11" ht="23.25" customHeight="1" x14ac:dyDescent="0.25">
      <c r="B105" s="585" t="s">
        <v>1046</v>
      </c>
      <c r="C105" s="586">
        <v>0</v>
      </c>
      <c r="D105" s="586">
        <v>0</v>
      </c>
      <c r="E105" s="586">
        <v>0</v>
      </c>
      <c r="F105" s="586">
        <v>1</v>
      </c>
      <c r="G105" s="587">
        <v>0</v>
      </c>
      <c r="H105" s="588">
        <v>2</v>
      </c>
      <c r="I105" s="1920"/>
      <c r="J105" s="1920"/>
      <c r="K105" s="1921"/>
    </row>
    <row r="106" spans="2:11" ht="23.25" customHeight="1" x14ac:dyDescent="0.25">
      <c r="B106" s="585" t="s">
        <v>1047</v>
      </c>
      <c r="C106" s="586">
        <v>0</v>
      </c>
      <c r="D106" s="586">
        <v>0</v>
      </c>
      <c r="E106" s="586">
        <v>0</v>
      </c>
      <c r="F106" s="586">
        <v>2</v>
      </c>
      <c r="G106" s="587">
        <v>0</v>
      </c>
      <c r="H106" s="588">
        <v>2</v>
      </c>
      <c r="I106" s="1920"/>
      <c r="J106" s="1920"/>
      <c r="K106" s="1921"/>
    </row>
    <row r="107" spans="2:11" ht="23.25" customHeight="1" x14ac:dyDescent="0.25">
      <c r="B107" s="590" t="s">
        <v>1048</v>
      </c>
      <c r="C107" s="586">
        <v>0</v>
      </c>
      <c r="D107" s="586">
        <v>0</v>
      </c>
      <c r="E107" s="586">
        <v>0</v>
      </c>
      <c r="F107" s="591">
        <v>3</v>
      </c>
      <c r="G107" s="587">
        <v>0</v>
      </c>
      <c r="H107" s="588">
        <v>4</v>
      </c>
      <c r="I107" s="1920"/>
      <c r="J107" s="1920"/>
      <c r="K107" s="1921"/>
    </row>
    <row r="108" spans="2:11" ht="23.25" customHeight="1" x14ac:dyDescent="0.25">
      <c r="B108" s="592" t="s">
        <v>1060</v>
      </c>
      <c r="C108" s="593"/>
      <c r="D108" s="593"/>
      <c r="E108" s="593"/>
      <c r="F108" s="593"/>
      <c r="G108" s="593"/>
      <c r="H108" s="594"/>
      <c r="I108" s="1920"/>
      <c r="J108" s="1920"/>
      <c r="K108" s="1921"/>
    </row>
    <row r="109" spans="2:11" ht="23.25" customHeight="1" x14ac:dyDescent="0.25">
      <c r="B109" s="585" t="s">
        <v>1047</v>
      </c>
      <c r="C109" s="586">
        <v>0</v>
      </c>
      <c r="D109" s="586">
        <v>0</v>
      </c>
      <c r="E109" s="586">
        <v>2</v>
      </c>
      <c r="F109" s="586">
        <v>2</v>
      </c>
      <c r="G109" s="587">
        <v>0</v>
      </c>
      <c r="H109" s="588">
        <v>2</v>
      </c>
      <c r="I109" s="1920"/>
      <c r="J109" s="1920"/>
      <c r="K109" s="1921"/>
    </row>
    <row r="110" spans="2:11" ht="23.25" customHeight="1" x14ac:dyDescent="0.25">
      <c r="B110" s="595" t="s">
        <v>1048</v>
      </c>
      <c r="C110" s="586">
        <v>0</v>
      </c>
      <c r="D110" s="586">
        <v>0</v>
      </c>
      <c r="E110" s="589">
        <v>2</v>
      </c>
      <c r="F110" s="589">
        <v>2</v>
      </c>
      <c r="G110" s="587">
        <v>0</v>
      </c>
      <c r="H110" s="588">
        <v>4</v>
      </c>
      <c r="I110" s="1922"/>
      <c r="J110" s="1922"/>
      <c r="K110" s="1923"/>
    </row>
    <row r="111" spans="2:11" ht="23.25" customHeight="1" x14ac:dyDescent="0.25">
      <c r="B111" s="1927" t="s">
        <v>1068</v>
      </c>
      <c r="C111" s="1928"/>
      <c r="D111" s="1928"/>
      <c r="E111" s="1928"/>
      <c r="F111" s="1928"/>
      <c r="G111" s="1928"/>
      <c r="H111" s="1928"/>
      <c r="I111" s="1928"/>
      <c r="J111" s="1928"/>
      <c r="K111" s="1929"/>
    </row>
    <row r="112" spans="2:11" ht="23.25" customHeight="1" x14ac:dyDescent="0.25">
      <c r="B112" s="585" t="s">
        <v>1044</v>
      </c>
      <c r="C112" s="586">
        <v>0</v>
      </c>
      <c r="D112" s="586">
        <v>0</v>
      </c>
      <c r="E112" s="586">
        <v>0</v>
      </c>
      <c r="F112" s="586">
        <v>0</v>
      </c>
      <c r="G112" s="587">
        <v>0</v>
      </c>
      <c r="H112" s="588">
        <v>2</v>
      </c>
      <c r="I112" s="1930"/>
      <c r="J112" s="1930"/>
      <c r="K112" s="1931"/>
    </row>
    <row r="113" spans="2:11" ht="23.25" customHeight="1" x14ac:dyDescent="0.25">
      <c r="B113" s="585" t="s">
        <v>1046</v>
      </c>
      <c r="C113" s="586">
        <v>0</v>
      </c>
      <c r="D113" s="586">
        <v>0</v>
      </c>
      <c r="E113" s="586">
        <v>0</v>
      </c>
      <c r="F113" s="586">
        <v>0</v>
      </c>
      <c r="G113" s="587">
        <v>0</v>
      </c>
      <c r="H113" s="588">
        <v>2</v>
      </c>
      <c r="I113" s="1932"/>
      <c r="J113" s="1932"/>
      <c r="K113" s="1933"/>
    </row>
    <row r="114" spans="2:11" ht="23.25" customHeight="1" x14ac:dyDescent="0.25">
      <c r="B114" s="585" t="s">
        <v>1047</v>
      </c>
      <c r="C114" s="586">
        <v>3</v>
      </c>
      <c r="D114" s="586">
        <v>3</v>
      </c>
      <c r="E114" s="586">
        <v>3</v>
      </c>
      <c r="F114" s="586">
        <v>3</v>
      </c>
      <c r="G114" s="587">
        <v>0</v>
      </c>
      <c r="H114" s="588">
        <v>1</v>
      </c>
      <c r="I114" s="1932"/>
      <c r="J114" s="1932"/>
      <c r="K114" s="1933"/>
    </row>
    <row r="115" spans="2:11" ht="23.25" customHeight="1" x14ac:dyDescent="0.25">
      <c r="B115" s="590" t="s">
        <v>1048</v>
      </c>
      <c r="C115" s="586">
        <v>0</v>
      </c>
      <c r="D115" s="586">
        <v>0</v>
      </c>
      <c r="E115" s="586">
        <v>0</v>
      </c>
      <c r="F115" s="591">
        <v>2</v>
      </c>
      <c r="G115" s="587">
        <v>0</v>
      </c>
      <c r="H115" s="588">
        <v>4</v>
      </c>
      <c r="I115" s="1932"/>
      <c r="J115" s="1932"/>
      <c r="K115" s="1933"/>
    </row>
    <row r="116" spans="2:11" ht="23.25" customHeight="1" x14ac:dyDescent="0.25">
      <c r="B116" s="592" t="s">
        <v>1060</v>
      </c>
      <c r="C116" s="593"/>
      <c r="D116" s="593"/>
      <c r="E116" s="593"/>
      <c r="F116" s="593"/>
      <c r="G116" s="593"/>
      <c r="H116" s="594"/>
      <c r="I116" s="1932"/>
      <c r="J116" s="1932"/>
      <c r="K116" s="1933"/>
    </row>
    <row r="117" spans="2:11" ht="23.25" customHeight="1" x14ac:dyDescent="0.25">
      <c r="B117" s="585" t="s">
        <v>1047</v>
      </c>
      <c r="C117" s="586">
        <v>3</v>
      </c>
      <c r="D117" s="586">
        <v>3</v>
      </c>
      <c r="E117" s="586">
        <v>3</v>
      </c>
      <c r="F117" s="586">
        <v>3</v>
      </c>
      <c r="G117" s="587">
        <v>0</v>
      </c>
      <c r="H117" s="588">
        <v>1</v>
      </c>
      <c r="I117" s="1932"/>
      <c r="J117" s="1932"/>
      <c r="K117" s="1933"/>
    </row>
    <row r="118" spans="2:11" ht="23.25" customHeight="1" x14ac:dyDescent="0.25">
      <c r="B118" s="595" t="s">
        <v>1048</v>
      </c>
      <c r="C118" s="586">
        <v>0</v>
      </c>
      <c r="D118" s="586">
        <v>0</v>
      </c>
      <c r="E118" s="586">
        <v>0</v>
      </c>
      <c r="F118" s="589">
        <v>1</v>
      </c>
      <c r="G118" s="587">
        <v>0</v>
      </c>
      <c r="H118" s="588">
        <v>4</v>
      </c>
      <c r="I118" s="1934"/>
      <c r="J118" s="1934"/>
      <c r="K118" s="1935"/>
    </row>
    <row r="119" spans="2:11" ht="23.25" customHeight="1" x14ac:dyDescent="0.25">
      <c r="B119" s="1936" t="s">
        <v>1191</v>
      </c>
      <c r="C119" s="1937"/>
      <c r="D119" s="1937"/>
      <c r="E119" s="1937"/>
      <c r="F119" s="1937"/>
      <c r="G119" s="1937"/>
      <c r="H119" s="1937"/>
      <c r="I119" s="698"/>
      <c r="J119" s="698"/>
      <c r="K119" s="699"/>
    </row>
    <row r="120" spans="2:11" ht="23.25" customHeight="1" x14ac:dyDescent="0.25">
      <c r="B120" s="585" t="s">
        <v>1044</v>
      </c>
      <c r="C120" s="586">
        <v>0</v>
      </c>
      <c r="D120" s="586">
        <v>0</v>
      </c>
      <c r="E120" s="586">
        <v>0</v>
      </c>
      <c r="F120" s="586">
        <v>0</v>
      </c>
      <c r="G120" s="587">
        <v>0</v>
      </c>
      <c r="H120" s="588">
        <v>2</v>
      </c>
      <c r="I120" s="1930"/>
      <c r="J120" s="1930"/>
      <c r="K120" s="1931"/>
    </row>
    <row r="121" spans="2:11" ht="23.25" customHeight="1" x14ac:dyDescent="0.25">
      <c r="B121" s="585" t="s">
        <v>1046</v>
      </c>
      <c r="C121" s="586">
        <v>0</v>
      </c>
      <c r="D121" s="586">
        <v>0</v>
      </c>
      <c r="E121" s="586">
        <v>0</v>
      </c>
      <c r="F121" s="586">
        <v>0</v>
      </c>
      <c r="G121" s="587">
        <v>0</v>
      </c>
      <c r="H121" s="588">
        <v>2</v>
      </c>
      <c r="I121" s="1932"/>
      <c r="J121" s="1932"/>
      <c r="K121" s="1933"/>
    </row>
    <row r="122" spans="2:11" ht="23.25" customHeight="1" x14ac:dyDescent="0.25">
      <c r="B122" s="585" t="s">
        <v>1047</v>
      </c>
      <c r="C122" s="586">
        <v>0</v>
      </c>
      <c r="D122" s="586">
        <v>0</v>
      </c>
      <c r="E122" s="586">
        <v>0</v>
      </c>
      <c r="F122" s="586">
        <v>0</v>
      </c>
      <c r="G122" s="587">
        <v>0</v>
      </c>
      <c r="H122" s="588">
        <v>1</v>
      </c>
      <c r="I122" s="1932"/>
      <c r="J122" s="1932"/>
      <c r="K122" s="1933"/>
    </row>
    <row r="123" spans="2:11" ht="23.25" customHeight="1" x14ac:dyDescent="0.25">
      <c r="B123" s="590" t="s">
        <v>1048</v>
      </c>
      <c r="C123" s="586">
        <v>0</v>
      </c>
      <c r="D123" s="586">
        <v>0</v>
      </c>
      <c r="E123" s="586">
        <v>0</v>
      </c>
      <c r="F123" s="591">
        <v>2</v>
      </c>
      <c r="G123" s="587">
        <v>0</v>
      </c>
      <c r="H123" s="588">
        <v>4</v>
      </c>
      <c r="I123" s="1932"/>
      <c r="J123" s="1932"/>
      <c r="K123" s="1933"/>
    </row>
    <row r="124" spans="2:11" ht="23.25" customHeight="1" x14ac:dyDescent="0.25">
      <c r="B124" s="592" t="s">
        <v>1060</v>
      </c>
      <c r="C124" s="593"/>
      <c r="D124" s="593"/>
      <c r="E124" s="593"/>
      <c r="F124" s="593"/>
      <c r="G124" s="593"/>
      <c r="H124" s="594"/>
      <c r="I124" s="1932"/>
      <c r="J124" s="1932"/>
      <c r="K124" s="1933"/>
    </row>
    <row r="125" spans="2:11" ht="23.25" customHeight="1" x14ac:dyDescent="0.25">
      <c r="B125" s="595" t="s">
        <v>1048</v>
      </c>
      <c r="C125" s="586">
        <v>0</v>
      </c>
      <c r="D125" s="586">
        <v>0</v>
      </c>
      <c r="E125" s="586">
        <v>0</v>
      </c>
      <c r="F125" s="589">
        <v>1</v>
      </c>
      <c r="G125" s="587">
        <v>0</v>
      </c>
      <c r="H125" s="588">
        <v>4</v>
      </c>
      <c r="I125" s="1934"/>
      <c r="J125" s="1934"/>
      <c r="K125" s="1935"/>
    </row>
    <row r="126" spans="2:11" ht="23.25" customHeight="1" x14ac:dyDescent="0.25"/>
    <row r="127" spans="2:11" ht="23.25" customHeight="1" x14ac:dyDescent="0.25">
      <c r="B127" s="598" t="s">
        <v>1069</v>
      </c>
    </row>
    <row r="128" spans="2:11" ht="3" customHeight="1" x14ac:dyDescent="0.25"/>
    <row r="129" spans="1:12" ht="22.35" customHeight="1" x14ac:dyDescent="0.25">
      <c r="B129" s="1927" t="s">
        <v>1070</v>
      </c>
      <c r="C129" s="1928"/>
      <c r="D129" s="1928"/>
      <c r="E129" s="1928"/>
      <c r="F129" s="1928"/>
      <c r="G129" s="1928"/>
      <c r="H129" s="1928"/>
      <c r="I129" s="1928"/>
      <c r="J129" s="1928"/>
      <c r="K129" s="1929"/>
    </row>
    <row r="130" spans="1:12" ht="22.35" customHeight="1" x14ac:dyDescent="0.25">
      <c r="B130" s="590" t="s">
        <v>1044</v>
      </c>
      <c r="C130" s="591">
        <v>0</v>
      </c>
      <c r="D130" s="586">
        <v>3</v>
      </c>
      <c r="E130" s="591">
        <v>0</v>
      </c>
      <c r="F130" s="591">
        <v>0</v>
      </c>
      <c r="G130" s="587">
        <v>0</v>
      </c>
      <c r="H130" s="588">
        <v>4</v>
      </c>
      <c r="I130" s="1916" t="s">
        <v>1094</v>
      </c>
      <c r="J130" s="1917"/>
      <c r="K130" s="1918"/>
    </row>
    <row r="131" spans="1:12" ht="22.35" customHeight="1" x14ac:dyDescent="0.25">
      <c r="B131" s="1924" t="s">
        <v>1071</v>
      </c>
      <c r="C131" s="1925"/>
      <c r="D131" s="1925"/>
      <c r="E131" s="1925"/>
      <c r="F131" s="1925"/>
      <c r="G131" s="1925"/>
      <c r="H131" s="1926"/>
      <c r="I131" s="1919"/>
      <c r="J131" s="1920"/>
      <c r="K131" s="1921"/>
    </row>
    <row r="132" spans="1:12" ht="22.35" customHeight="1" x14ac:dyDescent="0.25">
      <c r="B132" s="585" t="s">
        <v>1047</v>
      </c>
      <c r="C132" s="586">
        <v>3</v>
      </c>
      <c r="D132" s="586">
        <v>3</v>
      </c>
      <c r="E132" s="586">
        <v>3</v>
      </c>
      <c r="F132" s="586">
        <v>3</v>
      </c>
      <c r="G132" s="587">
        <v>0</v>
      </c>
      <c r="H132" s="588">
        <v>1</v>
      </c>
      <c r="I132" s="1919"/>
      <c r="J132" s="1920"/>
      <c r="K132" s="1921"/>
    </row>
    <row r="133" spans="1:12" ht="22.35" customHeight="1" x14ac:dyDescent="0.25">
      <c r="B133" s="1924" t="s">
        <v>1072</v>
      </c>
      <c r="C133" s="1925"/>
      <c r="D133" s="1925"/>
      <c r="E133" s="1925"/>
      <c r="F133" s="1925"/>
      <c r="G133" s="1925"/>
      <c r="H133" s="1926"/>
      <c r="I133" s="1919"/>
      <c r="J133" s="1920"/>
      <c r="K133" s="1921"/>
    </row>
    <row r="134" spans="1:12" ht="22.35" customHeight="1" x14ac:dyDescent="0.25">
      <c r="B134" s="585" t="s">
        <v>1047</v>
      </c>
      <c r="C134" s="586">
        <v>0</v>
      </c>
      <c r="D134" s="586" t="s">
        <v>1073</v>
      </c>
      <c r="E134" s="586">
        <v>0</v>
      </c>
      <c r="F134" s="586">
        <v>0</v>
      </c>
      <c r="G134" s="587">
        <v>0</v>
      </c>
      <c r="H134" s="588">
        <v>1</v>
      </c>
      <c r="I134" s="1737"/>
      <c r="J134" s="1922"/>
      <c r="K134" s="1923"/>
    </row>
    <row r="135" spans="1:12" ht="23.25" customHeight="1" x14ac:dyDescent="0.25"/>
    <row r="136" spans="1:12" ht="23.25" customHeight="1" x14ac:dyDescent="0.25">
      <c r="B136" s="1927" t="s">
        <v>1074</v>
      </c>
      <c r="C136" s="1928"/>
      <c r="D136" s="1928"/>
      <c r="E136" s="1928"/>
      <c r="F136" s="1928"/>
      <c r="G136" s="1928"/>
      <c r="H136" s="1928"/>
      <c r="I136" s="1928"/>
      <c r="J136" s="1928"/>
      <c r="K136" s="1929"/>
    </row>
    <row r="137" spans="1:12" ht="23.25" customHeight="1" x14ac:dyDescent="0.25">
      <c r="B137" s="590" t="s">
        <v>1044</v>
      </c>
      <c r="C137" s="591">
        <v>0</v>
      </c>
      <c r="D137" s="586">
        <v>3</v>
      </c>
      <c r="E137" s="586">
        <v>3</v>
      </c>
      <c r="F137" s="591">
        <v>0</v>
      </c>
      <c r="G137" s="587">
        <v>0</v>
      </c>
      <c r="H137" s="588">
        <v>4</v>
      </c>
      <c r="I137" s="1916" t="s">
        <v>1092</v>
      </c>
      <c r="J137" s="1917"/>
      <c r="K137" s="1918"/>
    </row>
    <row r="138" spans="1:12" ht="22.35" customHeight="1" x14ac:dyDescent="0.25">
      <c r="B138" s="1924" t="s">
        <v>1071</v>
      </c>
      <c r="C138" s="1925"/>
      <c r="D138" s="1925"/>
      <c r="E138" s="1925"/>
      <c r="F138" s="1925"/>
      <c r="G138" s="1925"/>
      <c r="H138" s="1926"/>
      <c r="I138" s="1919"/>
      <c r="J138" s="1920"/>
      <c r="K138" s="1921"/>
    </row>
    <row r="139" spans="1:12" ht="22.35" customHeight="1" x14ac:dyDescent="0.25">
      <c r="A139" s="513"/>
      <c r="B139" s="585" t="s">
        <v>1047</v>
      </c>
      <c r="C139" s="586">
        <v>3</v>
      </c>
      <c r="D139" s="586">
        <v>3</v>
      </c>
      <c r="E139" s="586">
        <v>3</v>
      </c>
      <c r="F139" s="586">
        <v>3</v>
      </c>
      <c r="G139" s="587">
        <v>0</v>
      </c>
      <c r="H139" s="588">
        <v>1</v>
      </c>
      <c r="I139" s="1919"/>
      <c r="J139" s="1920"/>
      <c r="K139" s="1921"/>
      <c r="L139" s="596"/>
    </row>
    <row r="140" spans="1:12" ht="22.35" customHeight="1" x14ac:dyDescent="0.25">
      <c r="B140" s="1924" t="s">
        <v>1075</v>
      </c>
      <c r="C140" s="1925"/>
      <c r="D140" s="1925"/>
      <c r="E140" s="1925"/>
      <c r="F140" s="1925"/>
      <c r="G140" s="1925"/>
      <c r="H140" s="1926"/>
      <c r="I140" s="1919"/>
      <c r="J140" s="1920"/>
      <c r="K140" s="1921"/>
    </row>
    <row r="141" spans="1:12" ht="22.35" customHeight="1" x14ac:dyDescent="0.25">
      <c r="B141" s="585" t="s">
        <v>1047</v>
      </c>
      <c r="C141" s="586">
        <v>0</v>
      </c>
      <c r="D141" s="586" t="s">
        <v>1073</v>
      </c>
      <c r="E141" s="586" t="s">
        <v>1073</v>
      </c>
      <c r="F141" s="586">
        <v>0</v>
      </c>
      <c r="G141" s="587">
        <v>0</v>
      </c>
      <c r="H141" s="588">
        <v>1</v>
      </c>
      <c r="I141" s="1737"/>
      <c r="J141" s="1922"/>
      <c r="K141" s="1923"/>
    </row>
    <row r="142" spans="1:12" ht="23.25" customHeight="1" x14ac:dyDescent="0.25"/>
    <row r="143" spans="1:12" ht="23.25" customHeight="1" x14ac:dyDescent="0.25">
      <c r="B143" s="1927" t="s">
        <v>1076</v>
      </c>
      <c r="C143" s="1928"/>
      <c r="D143" s="1928"/>
      <c r="E143" s="1928"/>
      <c r="F143" s="1928"/>
      <c r="G143" s="1928"/>
      <c r="H143" s="1928"/>
      <c r="I143" s="1928"/>
      <c r="J143" s="1928"/>
      <c r="K143" s="1929"/>
    </row>
    <row r="144" spans="1:12" ht="23.25" customHeight="1" x14ac:dyDescent="0.25">
      <c r="B144" s="590" t="s">
        <v>1044</v>
      </c>
      <c r="C144" s="591">
        <v>0</v>
      </c>
      <c r="D144" s="586">
        <v>3</v>
      </c>
      <c r="E144" s="586">
        <v>3</v>
      </c>
      <c r="F144" s="586">
        <v>3</v>
      </c>
      <c r="G144" s="587">
        <v>0</v>
      </c>
      <c r="H144" s="588">
        <v>4</v>
      </c>
      <c r="I144" s="1916" t="s">
        <v>1093</v>
      </c>
      <c r="J144" s="1917"/>
      <c r="K144" s="1918"/>
    </row>
    <row r="145" spans="2:11" ht="23.25" customHeight="1" x14ac:dyDescent="0.25">
      <c r="B145" s="1924" t="s">
        <v>1077</v>
      </c>
      <c r="C145" s="1925"/>
      <c r="D145" s="1925"/>
      <c r="E145" s="1925"/>
      <c r="F145" s="1925"/>
      <c r="G145" s="1925"/>
      <c r="H145" s="1926"/>
      <c r="I145" s="1919"/>
      <c r="J145" s="1920"/>
      <c r="K145" s="1921"/>
    </row>
    <row r="146" spans="2:11" ht="23.25" customHeight="1" x14ac:dyDescent="0.25">
      <c r="B146" s="585" t="s">
        <v>1047</v>
      </c>
      <c r="C146" s="586">
        <v>3</v>
      </c>
      <c r="D146" s="586">
        <v>3</v>
      </c>
      <c r="E146" s="586">
        <v>3</v>
      </c>
      <c r="F146" s="586">
        <v>3</v>
      </c>
      <c r="G146" s="587">
        <v>0</v>
      </c>
      <c r="H146" s="588">
        <v>1</v>
      </c>
      <c r="I146" s="1919"/>
      <c r="J146" s="1920"/>
      <c r="K146" s="1921"/>
    </row>
    <row r="147" spans="2:11" ht="23.25" customHeight="1" x14ac:dyDescent="0.25">
      <c r="B147" s="1924" t="s">
        <v>1078</v>
      </c>
      <c r="C147" s="1925"/>
      <c r="D147" s="1925"/>
      <c r="E147" s="1925"/>
      <c r="F147" s="1925"/>
      <c r="G147" s="1925"/>
      <c r="H147" s="1926"/>
      <c r="I147" s="1919"/>
      <c r="J147" s="1920"/>
      <c r="K147" s="1921"/>
    </row>
    <row r="148" spans="2:11" ht="23.25" customHeight="1" x14ac:dyDescent="0.25">
      <c r="B148" s="585" t="s">
        <v>1047</v>
      </c>
      <c r="C148" s="586">
        <v>0</v>
      </c>
      <c r="D148" s="586" t="s">
        <v>1073</v>
      </c>
      <c r="E148" s="586" t="s">
        <v>1073</v>
      </c>
      <c r="F148" s="586" t="s">
        <v>1073</v>
      </c>
      <c r="G148" s="587">
        <v>0</v>
      </c>
      <c r="H148" s="588">
        <v>1</v>
      </c>
      <c r="I148" s="1737"/>
      <c r="J148" s="1922"/>
      <c r="K148" s="1923"/>
    </row>
    <row r="149" spans="2:11" ht="23.25" customHeight="1" x14ac:dyDescent="0.25"/>
  </sheetData>
  <sheetProtection algorithmName="SHA-512" hashValue="GM0xfZLMZSWR+c1Wz4bn+xCrPfY9ZBw3hN0TAN2fB2BUT+yrrL4RFonMvf5JN1odqFE7ases1kpH9kTNL/nLqw==" saltValue="hjGKK8NXxuBBMqzEBh/jOQ==" spinCount="100000" sheet="1" objects="1" scenarios="1"/>
  <customSheetViews>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H10:I10"/>
    <mergeCell ref="I15:K15"/>
    <mergeCell ref="I24:K27"/>
    <mergeCell ref="I17:K17"/>
    <mergeCell ref="B18:K18"/>
    <mergeCell ref="I19:K22"/>
    <mergeCell ref="B23:K23"/>
    <mergeCell ref="I54:K56"/>
    <mergeCell ref="B28:K28"/>
    <mergeCell ref="I29:K32"/>
    <mergeCell ref="B33:K33"/>
    <mergeCell ref="I34:K38"/>
    <mergeCell ref="B39:K39"/>
    <mergeCell ref="I40:K44"/>
    <mergeCell ref="B45:K45"/>
    <mergeCell ref="I46:K48"/>
    <mergeCell ref="B49:K49"/>
    <mergeCell ref="I50:K52"/>
    <mergeCell ref="B53:K53"/>
    <mergeCell ref="I96:K102"/>
    <mergeCell ref="B57:K57"/>
    <mergeCell ref="I58:K60"/>
    <mergeCell ref="B63:K63"/>
    <mergeCell ref="I64:K70"/>
    <mergeCell ref="B71:K71"/>
    <mergeCell ref="I72:K78"/>
    <mergeCell ref="B79:K79"/>
    <mergeCell ref="I80:K86"/>
    <mergeCell ref="B87:K87"/>
    <mergeCell ref="I88:K94"/>
    <mergeCell ref="B95:K95"/>
    <mergeCell ref="B103:K103"/>
    <mergeCell ref="I104:K110"/>
    <mergeCell ref="B111:K111"/>
    <mergeCell ref="I112:K118"/>
    <mergeCell ref="B129:K129"/>
    <mergeCell ref="B119:H119"/>
    <mergeCell ref="I120:K125"/>
    <mergeCell ref="I144:K148"/>
    <mergeCell ref="B145:H145"/>
    <mergeCell ref="B147:H147"/>
    <mergeCell ref="I130:K134"/>
    <mergeCell ref="B131:H131"/>
    <mergeCell ref="B133:H133"/>
    <mergeCell ref="B136:K136"/>
    <mergeCell ref="I137:K141"/>
    <mergeCell ref="B138:H138"/>
    <mergeCell ref="B140:H140"/>
    <mergeCell ref="B143:K14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B3:I100"/>
  <sheetViews>
    <sheetView workbookViewId="0"/>
  </sheetViews>
  <sheetFormatPr baseColWidth="10" defaultColWidth="9.140625" defaultRowHeight="15" x14ac:dyDescent="0.25"/>
  <cols>
    <col min="1" max="1" width="1.140625" customWidth="1"/>
    <col min="2" max="2" width="13.5703125" customWidth="1"/>
    <col min="3" max="3" width="123.5703125" customWidth="1"/>
  </cols>
  <sheetData>
    <row r="3" spans="2:9" s="74" customFormat="1" ht="18" x14ac:dyDescent="0.25">
      <c r="B3" s="62" t="s">
        <v>1026</v>
      </c>
    </row>
    <row r="4" spans="2:9" s="74" customFormat="1" ht="14.25" x14ac:dyDescent="0.2">
      <c r="B4" s="36" t="s">
        <v>720</v>
      </c>
      <c r="C4" s="417"/>
    </row>
    <row r="5" spans="2:9" s="74" customFormat="1" ht="15.75" x14ac:dyDescent="0.2">
      <c r="B5" s="6"/>
      <c r="C5" s="417"/>
      <c r="D5" s="83"/>
      <c r="E5" s="83"/>
      <c r="H5" s="83"/>
      <c r="I5" s="83"/>
    </row>
    <row r="6" spans="2:9" s="74" customFormat="1" ht="14.25" x14ac:dyDescent="0.2">
      <c r="C6" s="418"/>
      <c r="D6" s="83"/>
      <c r="E6" s="83"/>
      <c r="H6" s="83"/>
      <c r="I6" s="83"/>
    </row>
    <row r="7" spans="2:9" s="74" customFormat="1" ht="15.75" x14ac:dyDescent="0.2">
      <c r="B7" s="6" t="s">
        <v>810</v>
      </c>
      <c r="C7" s="419"/>
      <c r="D7" s="83"/>
      <c r="E7" s="83"/>
      <c r="H7" s="83"/>
      <c r="I7" s="83"/>
    </row>
    <row r="8" spans="2:9" s="74" customFormat="1" ht="14.25" x14ac:dyDescent="0.2">
      <c r="B8" s="8"/>
      <c r="C8" s="418"/>
      <c r="D8" s="83"/>
      <c r="E8" s="83"/>
      <c r="H8" s="83"/>
      <c r="I8" s="83"/>
    </row>
    <row r="9" spans="2:9" s="74" customFormat="1" ht="14.25" x14ac:dyDescent="0.2">
      <c r="C9" s="418" t="str">
        <f>Inhalt!$C$7</f>
        <v>V. OncoBox: P1.1.1 (251203)</v>
      </c>
    </row>
    <row r="10" spans="2:9" s="74" customFormat="1" ht="14.25" x14ac:dyDescent="0.2">
      <c r="C10" s="418" t="str">
        <f>Inhalt!$C$8</f>
        <v>V. Spezifikation: P1.1.1 (251203)</v>
      </c>
    </row>
    <row r="11" spans="2:9" s="74" customFormat="1" ht="14.25" x14ac:dyDescent="0.2">
      <c r="C11" s="427" t="s">
        <v>705</v>
      </c>
    </row>
    <row r="12" spans="2:9" s="74" customFormat="1" ht="14.25" x14ac:dyDescent="0.2">
      <c r="C12" s="426"/>
    </row>
    <row r="13" spans="2:9" s="74" customFormat="1" ht="14.25" x14ac:dyDescent="0.2">
      <c r="C13" s="429" t="s">
        <v>1008</v>
      </c>
    </row>
    <row r="14" spans="2:9" x14ac:dyDescent="0.25">
      <c r="B14" s="84"/>
      <c r="C14" s="84"/>
    </row>
    <row r="15" spans="2:9" x14ac:dyDescent="0.25">
      <c r="B15" s="420" t="s">
        <v>624</v>
      </c>
      <c r="C15" s="420" t="s">
        <v>620</v>
      </c>
    </row>
    <row r="16" spans="2:9" x14ac:dyDescent="0.25">
      <c r="B16" s="421"/>
      <c r="C16" s="422" t="s">
        <v>621</v>
      </c>
    </row>
    <row r="17" spans="2:3" x14ac:dyDescent="0.25">
      <c r="B17" s="1964" t="s">
        <v>781</v>
      </c>
      <c r="C17" s="421" t="s">
        <v>1081</v>
      </c>
    </row>
    <row r="18" spans="2:3" x14ac:dyDescent="0.25">
      <c r="B18" s="1965"/>
      <c r="C18" s="421" t="s">
        <v>782</v>
      </c>
    </row>
    <row r="19" spans="2:3" x14ac:dyDescent="0.25">
      <c r="B19" s="421" t="s">
        <v>783</v>
      </c>
      <c r="C19" s="421" t="s">
        <v>784</v>
      </c>
    </row>
    <row r="20" spans="2:3" ht="13.5" customHeight="1" x14ac:dyDescent="0.25">
      <c r="B20" s="1964" t="s">
        <v>785</v>
      </c>
      <c r="C20" s="1960" t="s">
        <v>1082</v>
      </c>
    </row>
    <row r="21" spans="2:3" ht="3.75" customHeight="1" x14ac:dyDescent="0.25">
      <c r="B21" s="1966"/>
      <c r="C21" s="1961"/>
    </row>
    <row r="22" spans="2:3" x14ac:dyDescent="0.25">
      <c r="B22" s="1966"/>
      <c r="C22" s="421" t="s">
        <v>625</v>
      </c>
    </row>
    <row r="23" spans="2:3" x14ac:dyDescent="0.25">
      <c r="B23" s="1965"/>
      <c r="C23" s="421" t="s">
        <v>789</v>
      </c>
    </row>
    <row r="24" spans="2:3" x14ac:dyDescent="0.25">
      <c r="B24" s="1962" t="s">
        <v>786</v>
      </c>
      <c r="C24" s="421" t="s">
        <v>1083</v>
      </c>
    </row>
    <row r="25" spans="2:3" x14ac:dyDescent="0.25">
      <c r="B25" s="1962"/>
      <c r="C25" s="421" t="s">
        <v>787</v>
      </c>
    </row>
    <row r="26" spans="2:3" x14ac:dyDescent="0.25">
      <c r="B26" s="1962" t="s">
        <v>788</v>
      </c>
      <c r="C26" s="1963" t="s">
        <v>1082</v>
      </c>
    </row>
    <row r="27" spans="2:3" ht="3.75" customHeight="1" x14ac:dyDescent="0.25">
      <c r="B27" s="1962"/>
      <c r="C27" s="1963"/>
    </row>
    <row r="28" spans="2:3" x14ac:dyDescent="0.25">
      <c r="B28" s="1962"/>
      <c r="C28" s="421" t="s">
        <v>625</v>
      </c>
    </row>
    <row r="29" spans="2:3" x14ac:dyDescent="0.25">
      <c r="B29" s="1962"/>
      <c r="C29" s="421" t="s">
        <v>790</v>
      </c>
    </row>
    <row r="30" spans="2:3" x14ac:dyDescent="0.25">
      <c r="B30" s="1962" t="s">
        <v>622</v>
      </c>
      <c r="C30" s="421" t="s">
        <v>1083</v>
      </c>
    </row>
    <row r="31" spans="2:3" x14ac:dyDescent="0.25">
      <c r="B31" s="1962"/>
      <c r="C31" s="421" t="s">
        <v>791</v>
      </c>
    </row>
    <row r="32" spans="2:3" x14ac:dyDescent="0.25">
      <c r="B32" s="1962" t="s">
        <v>793</v>
      </c>
      <c r="C32" s="421" t="s">
        <v>1082</v>
      </c>
    </row>
    <row r="33" spans="2:3" x14ac:dyDescent="0.25">
      <c r="B33" s="1962"/>
      <c r="C33" s="421" t="s">
        <v>625</v>
      </c>
    </row>
    <row r="34" spans="2:3" x14ac:dyDescent="0.25">
      <c r="B34" s="1962"/>
      <c r="C34" s="421" t="s">
        <v>792</v>
      </c>
    </row>
    <row r="35" spans="2:3" x14ac:dyDescent="0.25">
      <c r="B35" s="421" t="s">
        <v>794</v>
      </c>
      <c r="C35" s="421" t="s">
        <v>1083</v>
      </c>
    </row>
    <row r="36" spans="2:3" x14ac:dyDescent="0.25">
      <c r="B36" s="1963" t="s">
        <v>795</v>
      </c>
      <c r="C36" s="421" t="s">
        <v>1082</v>
      </c>
    </row>
    <row r="37" spans="2:3" x14ac:dyDescent="0.25">
      <c r="B37" s="1963"/>
      <c r="C37" s="421" t="s">
        <v>625</v>
      </c>
    </row>
    <row r="38" spans="2:3" x14ac:dyDescent="0.25">
      <c r="B38" s="1963"/>
      <c r="C38" s="421" t="s">
        <v>796</v>
      </c>
    </row>
    <row r="39" spans="2:3" x14ac:dyDescent="0.25">
      <c r="B39" s="1962" t="s">
        <v>797</v>
      </c>
      <c r="C39" s="421" t="s">
        <v>1083</v>
      </c>
    </row>
    <row r="40" spans="2:3" x14ac:dyDescent="0.25">
      <c r="B40" s="1962"/>
      <c r="C40" s="421" t="s">
        <v>798</v>
      </c>
    </row>
    <row r="41" spans="2:3" x14ac:dyDescent="0.25">
      <c r="B41" s="421"/>
      <c r="C41" s="422" t="s">
        <v>623</v>
      </c>
    </row>
    <row r="42" spans="2:3" x14ac:dyDescent="0.25">
      <c r="B42" s="1967" t="s">
        <v>799</v>
      </c>
      <c r="C42" s="421" t="s">
        <v>1082</v>
      </c>
    </row>
    <row r="43" spans="2:3" ht="38.25" x14ac:dyDescent="0.25">
      <c r="B43" s="1968"/>
      <c r="C43" s="421" t="s">
        <v>626</v>
      </c>
    </row>
    <row r="44" spans="2:3" x14ac:dyDescent="0.25">
      <c r="B44" s="1969"/>
      <c r="C44" s="421" t="s">
        <v>1079</v>
      </c>
    </row>
    <row r="45" spans="2:3" x14ac:dyDescent="0.25">
      <c r="B45" s="1967" t="s">
        <v>800</v>
      </c>
      <c r="C45" s="421" t="s">
        <v>1083</v>
      </c>
    </row>
    <row r="46" spans="2:3" x14ac:dyDescent="0.25">
      <c r="B46" s="1969"/>
      <c r="C46" s="421" t="s">
        <v>801</v>
      </c>
    </row>
    <row r="47" spans="2:3" x14ac:dyDescent="0.25">
      <c r="B47" s="1963" t="s">
        <v>802</v>
      </c>
      <c r="C47" s="421" t="s">
        <v>803</v>
      </c>
    </row>
    <row r="48" spans="2:3" x14ac:dyDescent="0.25">
      <c r="B48" s="1963"/>
      <c r="C48" s="423" t="s">
        <v>627</v>
      </c>
    </row>
    <row r="49" spans="2:3" x14ac:dyDescent="0.25">
      <c r="B49" s="1963"/>
      <c r="C49" s="424" t="s">
        <v>628</v>
      </c>
    </row>
    <row r="50" spans="2:3" ht="56.45" customHeight="1" x14ac:dyDescent="0.25">
      <c r="B50" s="1963"/>
      <c r="C50" s="613" t="s">
        <v>1009</v>
      </c>
    </row>
    <row r="51" spans="2:3" x14ac:dyDescent="0.25">
      <c r="B51" s="421" t="s">
        <v>804</v>
      </c>
      <c r="C51" s="421" t="s">
        <v>805</v>
      </c>
    </row>
    <row r="52" spans="2:3" x14ac:dyDescent="0.25">
      <c r="B52" s="1962" t="s">
        <v>806</v>
      </c>
      <c r="C52" s="421" t="s">
        <v>803</v>
      </c>
    </row>
    <row r="53" spans="2:3" x14ac:dyDescent="0.25">
      <c r="B53" s="1962"/>
      <c r="C53" s="423" t="s">
        <v>627</v>
      </c>
    </row>
    <row r="54" spans="2:3" x14ac:dyDescent="0.25">
      <c r="B54" s="1962"/>
      <c r="C54" s="424" t="s">
        <v>628</v>
      </c>
    </row>
    <row r="55" spans="2:3" ht="54.6" customHeight="1" x14ac:dyDescent="0.25">
      <c r="B55" s="1962"/>
      <c r="C55" s="613" t="s">
        <v>1124</v>
      </c>
    </row>
    <row r="56" spans="2:3" x14ac:dyDescent="0.25">
      <c r="B56" s="421" t="s">
        <v>811</v>
      </c>
      <c r="C56" s="421" t="s">
        <v>812</v>
      </c>
    </row>
    <row r="57" spans="2:3" x14ac:dyDescent="0.25">
      <c r="B57" s="1962" t="s">
        <v>807</v>
      </c>
      <c r="C57" s="421" t="s">
        <v>803</v>
      </c>
    </row>
    <row r="58" spans="2:3" x14ac:dyDescent="0.25">
      <c r="B58" s="1962"/>
      <c r="C58" s="423" t="s">
        <v>627</v>
      </c>
    </row>
    <row r="59" spans="2:3" x14ac:dyDescent="0.25">
      <c r="B59" s="1962"/>
      <c r="C59" s="424" t="s">
        <v>628</v>
      </c>
    </row>
    <row r="60" spans="2:3" ht="42" customHeight="1" x14ac:dyDescent="0.25">
      <c r="B60" s="1962"/>
      <c r="C60" s="613" t="s">
        <v>1125</v>
      </c>
    </row>
    <row r="61" spans="2:3" ht="207" customHeight="1" x14ac:dyDescent="0.25">
      <c r="B61" s="481" t="s">
        <v>1028</v>
      </c>
      <c r="C61" s="613" t="s">
        <v>1029</v>
      </c>
    </row>
    <row r="62" spans="2:3" ht="21.75" customHeight="1" x14ac:dyDescent="0.25">
      <c r="B62" s="421" t="s">
        <v>813</v>
      </c>
      <c r="C62" s="421" t="s">
        <v>814</v>
      </c>
    </row>
    <row r="63" spans="2:3" x14ac:dyDescent="0.25">
      <c r="B63" s="421" t="s">
        <v>808</v>
      </c>
      <c r="C63" s="421" t="s">
        <v>809</v>
      </c>
    </row>
    <row r="64" spans="2:3" x14ac:dyDescent="0.25">
      <c r="B64" s="421" t="s">
        <v>815</v>
      </c>
      <c r="C64" s="421" t="s">
        <v>816</v>
      </c>
    </row>
    <row r="65" spans="2:4" ht="27.75" customHeight="1" x14ac:dyDescent="0.25">
      <c r="B65" s="421" t="s">
        <v>771</v>
      </c>
      <c r="C65" s="421" t="s">
        <v>1080</v>
      </c>
    </row>
    <row r="66" spans="2:4" x14ac:dyDescent="0.25">
      <c r="B66" s="1962" t="s">
        <v>818</v>
      </c>
      <c r="C66" s="424" t="s">
        <v>817</v>
      </c>
    </row>
    <row r="67" spans="2:4" x14ac:dyDescent="0.25">
      <c r="B67" s="1962"/>
      <c r="C67" s="421" t="s">
        <v>823</v>
      </c>
    </row>
    <row r="68" spans="2:4" x14ac:dyDescent="0.25">
      <c r="B68" s="1962"/>
      <c r="C68" s="421" t="s">
        <v>1010</v>
      </c>
    </row>
    <row r="69" spans="2:4" x14ac:dyDescent="0.25">
      <c r="B69" s="421" t="s">
        <v>819</v>
      </c>
      <c r="C69" s="421" t="s">
        <v>820</v>
      </c>
    </row>
    <row r="70" spans="2:4" ht="25.5" x14ac:dyDescent="0.25">
      <c r="B70" s="1962" t="s">
        <v>821</v>
      </c>
      <c r="C70" s="421" t="s">
        <v>822</v>
      </c>
      <c r="D70" s="416"/>
    </row>
    <row r="71" spans="2:4" x14ac:dyDescent="0.25">
      <c r="B71" s="1962"/>
      <c r="C71" s="421" t="s">
        <v>824</v>
      </c>
      <c r="D71" s="416"/>
    </row>
    <row r="72" spans="2:4" x14ac:dyDescent="0.25">
      <c r="B72" s="1962"/>
      <c r="C72" s="425" t="s">
        <v>1011</v>
      </c>
      <c r="D72" s="416"/>
    </row>
    <row r="73" spans="2:4" x14ac:dyDescent="0.25">
      <c r="B73" s="421" t="s">
        <v>839</v>
      </c>
      <c r="C73" s="421" t="s">
        <v>825</v>
      </c>
    </row>
    <row r="74" spans="2:4" x14ac:dyDescent="0.25">
      <c r="B74" s="1962" t="s">
        <v>828</v>
      </c>
      <c r="C74" s="421" t="s">
        <v>826</v>
      </c>
    </row>
    <row r="75" spans="2:4" x14ac:dyDescent="0.25">
      <c r="B75" s="1962"/>
      <c r="C75" s="421" t="s">
        <v>827</v>
      </c>
    </row>
    <row r="76" spans="2:4" x14ac:dyDescent="0.25">
      <c r="B76" s="1962"/>
      <c r="C76" s="421" t="s">
        <v>1012</v>
      </c>
    </row>
    <row r="77" spans="2:4" x14ac:dyDescent="0.25">
      <c r="B77" s="421" t="s">
        <v>840</v>
      </c>
      <c r="C77" s="421" t="s">
        <v>829</v>
      </c>
    </row>
    <row r="78" spans="2:4" x14ac:dyDescent="0.25">
      <c r="B78" s="1962" t="s">
        <v>830</v>
      </c>
      <c r="C78" s="421" t="s">
        <v>831</v>
      </c>
    </row>
    <row r="79" spans="2:4" x14ac:dyDescent="0.25">
      <c r="B79" s="1962"/>
      <c r="C79" s="421" t="s">
        <v>824</v>
      </c>
    </row>
    <row r="80" spans="2:4" x14ac:dyDescent="0.25">
      <c r="B80" s="1962"/>
      <c r="C80" s="421" t="s">
        <v>1013</v>
      </c>
    </row>
    <row r="81" spans="2:4" x14ac:dyDescent="0.25">
      <c r="B81" s="421" t="s">
        <v>841</v>
      </c>
      <c r="C81" s="421" t="s">
        <v>832</v>
      </c>
    </row>
    <row r="82" spans="2:4" x14ac:dyDescent="0.25">
      <c r="B82" s="1964" t="s">
        <v>833</v>
      </c>
      <c r="C82" s="421" t="s">
        <v>834</v>
      </c>
    </row>
    <row r="83" spans="2:4" x14ac:dyDescent="0.25">
      <c r="B83" s="1966"/>
      <c r="C83" s="421" t="s">
        <v>824</v>
      </c>
    </row>
    <row r="84" spans="2:4" x14ac:dyDescent="0.25">
      <c r="B84" s="1966"/>
      <c r="C84" s="425" t="s">
        <v>1014</v>
      </c>
    </row>
    <row r="85" spans="2:4" x14ac:dyDescent="0.25">
      <c r="B85" s="421" t="s">
        <v>842</v>
      </c>
      <c r="C85" s="421" t="s">
        <v>835</v>
      </c>
    </row>
    <row r="86" spans="2:4" ht="27.6" customHeight="1" x14ac:dyDescent="0.25">
      <c r="B86" s="1970" t="s">
        <v>836</v>
      </c>
      <c r="C86" s="421" t="s">
        <v>857</v>
      </c>
      <c r="D86" s="428"/>
    </row>
    <row r="87" spans="2:4" x14ac:dyDescent="0.25">
      <c r="B87" s="1970"/>
      <c r="C87" s="421" t="s">
        <v>824</v>
      </c>
      <c r="D87" s="428"/>
    </row>
    <row r="88" spans="2:4" ht="25.5" x14ac:dyDescent="0.25">
      <c r="B88" s="1970"/>
      <c r="C88" s="474" t="s">
        <v>1015</v>
      </c>
      <c r="D88" s="428"/>
    </row>
    <row r="89" spans="2:4" x14ac:dyDescent="0.25">
      <c r="B89" s="421" t="s">
        <v>843</v>
      </c>
      <c r="C89" s="421" t="s">
        <v>837</v>
      </c>
    </row>
    <row r="90" spans="2:4" x14ac:dyDescent="0.25">
      <c r="B90" s="1962" t="s">
        <v>844</v>
      </c>
      <c r="C90" s="421" t="s">
        <v>838</v>
      </c>
    </row>
    <row r="91" spans="2:4" x14ac:dyDescent="0.25">
      <c r="B91" s="1962"/>
      <c r="C91" s="421" t="s">
        <v>824</v>
      </c>
    </row>
    <row r="92" spans="2:4" x14ac:dyDescent="0.25">
      <c r="B92" s="1962"/>
      <c r="C92" s="425" t="s">
        <v>1016</v>
      </c>
    </row>
    <row r="93" spans="2:4" x14ac:dyDescent="0.25">
      <c r="B93" s="421" t="s">
        <v>845</v>
      </c>
      <c r="C93" s="421" t="s">
        <v>846</v>
      </c>
    </row>
    <row r="94" spans="2:4" ht="25.5" x14ac:dyDescent="0.25">
      <c r="B94" s="1962" t="s">
        <v>848</v>
      </c>
      <c r="C94" s="421" t="s">
        <v>847</v>
      </c>
    </row>
    <row r="95" spans="2:4" x14ac:dyDescent="0.25">
      <c r="B95" s="1962"/>
      <c r="C95" s="421" t="s">
        <v>824</v>
      </c>
    </row>
    <row r="96" spans="2:4" x14ac:dyDescent="0.25">
      <c r="B96" s="1962"/>
      <c r="C96" s="425" t="s">
        <v>1017</v>
      </c>
    </row>
    <row r="97" spans="2:3" x14ac:dyDescent="0.25">
      <c r="B97" s="421" t="s">
        <v>849</v>
      </c>
      <c r="C97" s="421" t="s">
        <v>850</v>
      </c>
    </row>
    <row r="99" spans="2:3" ht="16.5" customHeight="1" x14ac:dyDescent="0.25"/>
    <row r="100" spans="2:3" x14ac:dyDescent="0.25">
      <c r="B100" t="s">
        <v>30</v>
      </c>
    </row>
  </sheetData>
  <customSheetViews>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90:B92"/>
    <mergeCell ref="B94:B96"/>
    <mergeCell ref="B86:B88"/>
    <mergeCell ref="B74:B76"/>
    <mergeCell ref="B78:B80"/>
    <mergeCell ref="B82:B84"/>
    <mergeCell ref="B17:B18"/>
    <mergeCell ref="B20:B23"/>
    <mergeCell ref="B57:B60"/>
    <mergeCell ref="B66:B68"/>
    <mergeCell ref="B70:B72"/>
    <mergeCell ref="B36:B38"/>
    <mergeCell ref="B39:B40"/>
    <mergeCell ref="B42:B44"/>
    <mergeCell ref="B45:B46"/>
    <mergeCell ref="B47:B50"/>
    <mergeCell ref="B52:B55"/>
    <mergeCell ref="B32:B34"/>
    <mergeCell ref="C20:C21"/>
    <mergeCell ref="B24:B25"/>
    <mergeCell ref="B26:B29"/>
    <mergeCell ref="C26:C27"/>
    <mergeCell ref="B30:B31"/>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6"/>
  <sheetViews>
    <sheetView workbookViewId="0">
      <selection activeCell="Y21" sqref="Y21"/>
    </sheetView>
  </sheetViews>
  <sheetFormatPr baseColWidth="10" defaultColWidth="9" defaultRowHeight="14.25" x14ac:dyDescent="0.2"/>
  <cols>
    <col min="1" max="1" width="10.140625" style="268" customWidth="1"/>
    <col min="2" max="2" width="4.7109375" style="268" customWidth="1"/>
    <col min="3" max="7" width="5.7109375" style="268" customWidth="1"/>
    <col min="8" max="8" width="0.42578125" style="268" customWidth="1"/>
    <col min="9" max="9" width="5.140625" style="268" customWidth="1"/>
    <col min="10" max="10" width="5.7109375" style="268" customWidth="1"/>
    <col min="11" max="11" width="6.5703125" style="268" customWidth="1"/>
    <col min="12" max="12" width="6.140625" style="268" customWidth="1"/>
    <col min="13" max="13" width="7.7109375" style="268" customWidth="1"/>
    <col min="14" max="14" width="0.42578125" style="268" customWidth="1"/>
    <col min="15" max="15" width="6" style="268" customWidth="1"/>
    <col min="16" max="16" width="6.7109375" style="268" hidden="1" customWidth="1"/>
    <col min="17" max="17" width="5.28515625" style="268" customWidth="1"/>
    <col min="18" max="18" width="5.85546875" style="268" customWidth="1"/>
    <col min="19" max="19" width="6" style="268" customWidth="1"/>
    <col min="20" max="21" width="6.7109375" style="268" customWidth="1"/>
    <col min="22" max="23" width="6.85546875" style="268" customWidth="1"/>
    <col min="24" max="24" width="0.5703125" style="268" customWidth="1"/>
    <col min="25" max="25" width="8.5703125" style="268" customWidth="1"/>
    <col min="26" max="26" width="10.5703125" style="105" customWidth="1"/>
    <col min="27" max="27" width="11.42578125" style="268" customWidth="1"/>
    <col min="28" max="28" width="12.5703125" style="268" customWidth="1"/>
    <col min="29" max="211" width="11.42578125" style="268" customWidth="1"/>
    <col min="212" max="16384" width="9" style="268"/>
  </cols>
  <sheetData>
    <row r="2" spans="1:41" s="74" customFormat="1" x14ac:dyDescent="0.2"/>
    <row r="3" spans="1:41" s="74" customFormat="1" ht="18" x14ac:dyDescent="0.25">
      <c r="B3" s="62" t="s">
        <v>1236</v>
      </c>
      <c r="D3" s="62"/>
      <c r="E3" s="62"/>
      <c r="F3" s="62"/>
    </row>
    <row r="4" spans="1:41" s="74" customFormat="1" ht="14.25" customHeight="1" x14ac:dyDescent="0.2">
      <c r="B4" s="36" t="s">
        <v>720</v>
      </c>
      <c r="D4" s="84"/>
      <c r="F4" s="85"/>
    </row>
    <row r="5" spans="1:41" s="74" customFormat="1" ht="14.25" customHeight="1" x14ac:dyDescent="0.2">
      <c r="A5" s="6"/>
      <c r="B5" s="6"/>
      <c r="C5" s="6"/>
      <c r="D5" s="84"/>
      <c r="F5" s="84"/>
      <c r="H5" s="83"/>
      <c r="I5" s="83"/>
      <c r="J5" s="83"/>
      <c r="K5" s="83"/>
    </row>
    <row r="6" spans="1:41" s="74" customFormat="1" ht="14.25" customHeight="1" x14ac:dyDescent="0.2">
      <c r="A6" s="105"/>
      <c r="B6" s="6"/>
      <c r="C6" s="6"/>
      <c r="D6" s="41"/>
      <c r="F6" s="84"/>
      <c r="H6" s="83"/>
      <c r="I6" s="83"/>
      <c r="J6" s="83"/>
      <c r="K6" s="83"/>
    </row>
    <row r="7" spans="1:41" s="74" customFormat="1" ht="15.75" x14ac:dyDescent="0.2">
      <c r="B7" s="6" t="s">
        <v>1126</v>
      </c>
      <c r="C7" s="6"/>
      <c r="D7" s="41"/>
      <c r="E7" s="6"/>
      <c r="F7" s="86"/>
      <c r="H7" s="6"/>
      <c r="I7" s="83"/>
      <c r="J7" s="83"/>
      <c r="K7" s="83"/>
    </row>
    <row r="8" spans="1:41" s="74" customFormat="1" ht="15.75" x14ac:dyDescent="0.2">
      <c r="A8" s="8"/>
      <c r="B8" s="6"/>
      <c r="C8" s="6"/>
      <c r="F8" s="86"/>
      <c r="G8" s="6"/>
      <c r="H8" s="6"/>
      <c r="I8" s="83"/>
      <c r="J8" s="83"/>
      <c r="K8" s="83"/>
      <c r="V8" s="41" t="str">
        <f>Inhalt!$C$7</f>
        <v>V. OncoBox: P1.1.1 (251203)</v>
      </c>
    </row>
    <row r="9" spans="1:41" s="74" customFormat="1" ht="15.75" x14ac:dyDescent="0.2">
      <c r="F9" s="86"/>
      <c r="G9" s="6"/>
      <c r="H9" s="6"/>
      <c r="V9" s="41" t="str">
        <f>Inhalt!$C$8</f>
        <v>V. Spezifikation: P1.1.1 (251203)</v>
      </c>
    </row>
    <row r="10" spans="1:41" s="74" customFormat="1" x14ac:dyDescent="0.2">
      <c r="D10" s="153"/>
      <c r="F10" s="41"/>
    </row>
    <row r="11" spans="1:41" s="74" customFormat="1" ht="26.25" customHeight="1" x14ac:dyDescent="0.2">
      <c r="V11" s="1271" t="s">
        <v>1724</v>
      </c>
      <c r="W11" s="1271"/>
      <c r="X11" s="1271"/>
      <c r="Y11" s="1271"/>
      <c r="Z11" s="1271"/>
      <c r="AA11" s="693"/>
    </row>
    <row r="12" spans="1:41" ht="7.5" customHeight="1" x14ac:dyDescent="0.2">
      <c r="O12" s="270"/>
      <c r="P12" s="270"/>
      <c r="AK12" s="271"/>
      <c r="AL12" s="271"/>
      <c r="AM12" s="271"/>
      <c r="AN12" s="271"/>
    </row>
    <row r="13" spans="1:41" s="272" customFormat="1" ht="5.25" customHeight="1" x14ac:dyDescent="0.2">
      <c r="B13" s="328"/>
      <c r="C13" s="278"/>
      <c r="D13" s="278"/>
      <c r="E13" s="278"/>
      <c r="F13" s="278"/>
      <c r="G13" s="278"/>
      <c r="Z13" s="273"/>
      <c r="AL13" s="271"/>
      <c r="AM13" s="271"/>
      <c r="AN13" s="271"/>
      <c r="AO13" s="271"/>
    </row>
    <row r="14" spans="1:41" s="272" customFormat="1" ht="6" customHeight="1" x14ac:dyDescent="0.2">
      <c r="B14" s="328"/>
      <c r="C14" s="278"/>
      <c r="D14" s="278"/>
      <c r="E14" s="278"/>
      <c r="F14" s="278"/>
      <c r="G14" s="278"/>
      <c r="Z14" s="273"/>
      <c r="AL14" s="271"/>
      <c r="AM14" s="271"/>
      <c r="AN14" s="271"/>
      <c r="AO14" s="271"/>
    </row>
    <row r="15" spans="1:41" s="272" customFormat="1" ht="4.5" customHeight="1" x14ac:dyDescent="0.2">
      <c r="B15" s="328"/>
      <c r="C15" s="278"/>
      <c r="D15" s="278"/>
      <c r="E15" s="278"/>
      <c r="F15" s="278"/>
      <c r="G15" s="278"/>
      <c r="Z15" s="273"/>
      <c r="AL15" s="271"/>
      <c r="AM15" s="271"/>
      <c r="AN15" s="271"/>
      <c r="AO15" s="271"/>
    </row>
    <row r="16" spans="1:41" s="272" customFormat="1" ht="6" customHeight="1" thickBot="1" x14ac:dyDescent="0.25">
      <c r="B16" s="328"/>
      <c r="C16" s="278"/>
      <c r="D16" s="278"/>
      <c r="E16" s="278"/>
      <c r="F16" s="278"/>
      <c r="G16" s="278"/>
      <c r="Z16" s="273"/>
      <c r="AL16" s="271"/>
      <c r="AM16" s="271"/>
      <c r="AN16" s="271"/>
      <c r="AO16" s="271"/>
    </row>
    <row r="17" spans="1:40" ht="24" customHeight="1" thickTop="1" thickBot="1" x14ac:dyDescent="0.3">
      <c r="A17" s="279"/>
      <c r="B17" s="280"/>
      <c r="C17" s="1818" t="s">
        <v>621</v>
      </c>
      <c r="D17" s="1819"/>
      <c r="E17" s="1819"/>
      <c r="F17" s="1819"/>
      <c r="G17" s="1819"/>
      <c r="H17" s="281"/>
      <c r="I17" s="2054" t="s">
        <v>623</v>
      </c>
      <c r="J17" s="1821"/>
      <c r="K17" s="1821"/>
      <c r="L17" s="1821"/>
      <c r="M17" s="1821"/>
      <c r="N17" s="1821"/>
      <c r="O17" s="1821"/>
      <c r="P17" s="1821"/>
      <c r="Q17" s="1821"/>
      <c r="R17" s="1821"/>
      <c r="S17" s="1821"/>
      <c r="T17" s="1821"/>
      <c r="U17" s="1821"/>
      <c r="V17" s="1821"/>
      <c r="W17" s="2055"/>
      <c r="X17" s="282"/>
      <c r="Y17" s="2056" t="s">
        <v>2623</v>
      </c>
      <c r="Z17" s="2057"/>
      <c r="AI17" s="271"/>
      <c r="AJ17" s="271"/>
      <c r="AK17" s="271"/>
      <c r="AL17" s="271"/>
      <c r="AM17" s="271"/>
      <c r="AN17" s="271"/>
    </row>
    <row r="18" spans="1:40" ht="15" thickBot="1" x14ac:dyDescent="0.25">
      <c r="A18" s="283" t="s">
        <v>22</v>
      </c>
      <c r="B18" s="283" t="s">
        <v>45</v>
      </c>
      <c r="C18" s="284" t="s">
        <v>46</v>
      </c>
      <c r="D18" s="285" t="s">
        <v>47</v>
      </c>
      <c r="E18" s="285" t="s">
        <v>21</v>
      </c>
      <c r="F18" s="285" t="s">
        <v>49</v>
      </c>
      <c r="G18" s="285" t="s">
        <v>696</v>
      </c>
      <c r="H18" s="286"/>
      <c r="I18" s="287" t="s">
        <v>50</v>
      </c>
      <c r="J18" s="287" t="s">
        <v>51</v>
      </c>
      <c r="K18" s="287" t="s">
        <v>26</v>
      </c>
      <c r="L18" s="287" t="s">
        <v>52</v>
      </c>
      <c r="M18" s="287" t="s">
        <v>730</v>
      </c>
      <c r="N18" s="288"/>
      <c r="O18" s="289" t="s">
        <v>54</v>
      </c>
      <c r="P18" s="287" t="s">
        <v>0</v>
      </c>
      <c r="Q18" s="287" t="s">
        <v>55</v>
      </c>
      <c r="R18" s="287" t="s">
        <v>25</v>
      </c>
      <c r="S18" s="287" t="s">
        <v>56</v>
      </c>
      <c r="T18" s="287" t="s">
        <v>57</v>
      </c>
      <c r="U18" s="287" t="s">
        <v>58</v>
      </c>
      <c r="V18" s="287" t="s">
        <v>731</v>
      </c>
      <c r="W18" s="287" t="s">
        <v>59</v>
      </c>
      <c r="X18" s="288"/>
      <c r="Y18" s="284" t="s">
        <v>732</v>
      </c>
      <c r="Z18" s="290" t="s">
        <v>733</v>
      </c>
      <c r="AI18" s="271"/>
      <c r="AJ18" s="271"/>
      <c r="AK18" s="271"/>
      <c r="AL18" s="271"/>
      <c r="AM18" s="271"/>
      <c r="AN18" s="271"/>
    </row>
    <row r="19" spans="1:40" ht="128.25" customHeight="1" thickBot="1" x14ac:dyDescent="0.25">
      <c r="A19" s="1837" t="s">
        <v>734</v>
      </c>
      <c r="B19" s="1837" t="s">
        <v>61</v>
      </c>
      <c r="C19" s="1778" t="s">
        <v>3248</v>
      </c>
      <c r="D19" s="1778" t="s">
        <v>62</v>
      </c>
      <c r="E19" s="1778" t="s">
        <v>63</v>
      </c>
      <c r="F19" s="1778" t="s">
        <v>735</v>
      </c>
      <c r="G19" s="1778" t="s">
        <v>64</v>
      </c>
      <c r="H19" s="286"/>
      <c r="I19" s="1793" t="s">
        <v>3441</v>
      </c>
      <c r="J19" s="1793" t="s">
        <v>736</v>
      </c>
      <c r="K19" s="1793" t="s">
        <v>858</v>
      </c>
      <c r="L19" s="1793" t="s">
        <v>737</v>
      </c>
      <c r="M19" s="2064" t="s">
        <v>738</v>
      </c>
      <c r="N19" s="291"/>
      <c r="O19" s="2045" t="s">
        <v>3438</v>
      </c>
      <c r="P19" s="2047" t="s">
        <v>739</v>
      </c>
      <c r="Q19" s="1791" t="s">
        <v>740</v>
      </c>
      <c r="R19" s="292" t="s">
        <v>65</v>
      </c>
      <c r="S19" s="292" t="s">
        <v>66</v>
      </c>
      <c r="T19" s="292" t="s">
        <v>67</v>
      </c>
      <c r="U19" s="1787" t="s">
        <v>3160</v>
      </c>
      <c r="V19" s="1828" t="s">
        <v>741</v>
      </c>
      <c r="W19" s="2049" t="s">
        <v>859</v>
      </c>
      <c r="X19" s="288"/>
      <c r="Y19" s="2043" t="s">
        <v>68</v>
      </c>
      <c r="Z19" s="1826" t="s">
        <v>742</v>
      </c>
      <c r="AI19" s="271"/>
      <c r="AJ19" s="271"/>
      <c r="AK19" s="271"/>
      <c r="AL19" s="271"/>
      <c r="AM19" s="271"/>
      <c r="AN19" s="271"/>
    </row>
    <row r="20" spans="1:40" ht="33" customHeight="1" thickBot="1" x14ac:dyDescent="0.25">
      <c r="A20" s="1838"/>
      <c r="B20" s="1838"/>
      <c r="C20" s="1779"/>
      <c r="D20" s="1779"/>
      <c r="E20" s="1779"/>
      <c r="F20" s="1779"/>
      <c r="G20" s="1779"/>
      <c r="H20" s="286"/>
      <c r="I20" s="1794"/>
      <c r="J20" s="1794"/>
      <c r="K20" s="1794"/>
      <c r="L20" s="1794"/>
      <c r="M20" s="2065"/>
      <c r="N20" s="291"/>
      <c r="O20" s="2046"/>
      <c r="P20" s="2048"/>
      <c r="Q20" s="1792"/>
      <c r="R20" s="1786" t="s">
        <v>69</v>
      </c>
      <c r="S20" s="1786"/>
      <c r="T20" s="1786"/>
      <c r="U20" s="1788"/>
      <c r="V20" s="1829"/>
      <c r="W20" s="2050"/>
      <c r="X20" s="288"/>
      <c r="Y20" s="2044"/>
      <c r="Z20" s="1827"/>
      <c r="AI20" s="271"/>
      <c r="AJ20" s="271"/>
      <c r="AK20" s="271"/>
      <c r="AL20" s="271"/>
      <c r="AM20" s="271"/>
      <c r="AN20" s="271"/>
    </row>
    <row r="21" spans="1:40" ht="20.100000000000001" customHeight="1" thickBot="1" x14ac:dyDescent="0.25">
      <c r="A21" s="293" t="s">
        <v>885</v>
      </c>
      <c r="B21" s="977">
        <v>2015</v>
      </c>
      <c r="C21" s="294">
        <f t="shared" ref="C21:C26" si="0">SUM(D21:G21)</f>
        <v>0</v>
      </c>
      <c r="D21" s="295"/>
      <c r="E21" s="295"/>
      <c r="F21" s="295"/>
      <c r="G21" s="295"/>
      <c r="H21" s="286"/>
      <c r="I21" s="294" t="str">
        <f>IF(SUM(J21:L21)=0,"",SUM(J21:L21))</f>
        <v/>
      </c>
      <c r="J21" s="295"/>
      <c r="K21" s="295"/>
      <c r="L21" s="295"/>
      <c r="M21" s="296" t="str">
        <f>IF(I21="","",IF(I21&gt;0,SUM(J21:K21) /I21,0))</f>
        <v/>
      </c>
      <c r="N21" s="291"/>
      <c r="O21" s="294" t="str">
        <f>IF(COUNTA(Q21:W21)&lt;7,"",SUM(J21+K21-Q21-V21-W21-U21))</f>
        <v/>
      </c>
      <c r="P21" s="297" t="str">
        <f>IF(AND(COUNTA(J21:K21)&gt;0,O21&lt;&gt;"",SUM(J21:K21)&gt;0),O21 /(J21+K21),"")</f>
        <v/>
      </c>
      <c r="Q21" s="295"/>
      <c r="R21" s="295"/>
      <c r="S21" s="295"/>
      <c r="T21" s="295"/>
      <c r="U21" s="295"/>
      <c r="V21" s="295"/>
      <c r="W21" s="295"/>
      <c r="X21" s="298"/>
      <c r="Y21" s="332"/>
      <c r="Z21" s="333"/>
      <c r="AI21" s="271"/>
      <c r="AJ21" s="271"/>
      <c r="AK21" s="271"/>
      <c r="AL21" s="271"/>
      <c r="AM21" s="271"/>
      <c r="AN21" s="271"/>
    </row>
    <row r="22" spans="1:40" s="278" customFormat="1" ht="20.100000000000001" customHeight="1" thickBot="1" x14ac:dyDescent="0.25">
      <c r="A22" s="299" t="s">
        <v>885</v>
      </c>
      <c r="B22" s="978">
        <v>2016</v>
      </c>
      <c r="C22" s="294">
        <f t="shared" si="0"/>
        <v>0</v>
      </c>
      <c r="D22" s="295"/>
      <c r="E22" s="295"/>
      <c r="F22" s="295"/>
      <c r="G22" s="295"/>
      <c r="H22" s="286"/>
      <c r="I22" s="294" t="str">
        <f>IF(SUM(J22:L22)=0,"",SUM(J22:L22))</f>
        <v/>
      </c>
      <c r="J22" s="295"/>
      <c r="K22" s="295"/>
      <c r="L22" s="295"/>
      <c r="M22" s="296" t="str">
        <f>IF(I22="","",IF(I22&gt;0,SUM(J22:K22) /I22,0))</f>
        <v/>
      </c>
      <c r="N22" s="291"/>
      <c r="O22" s="294" t="str">
        <f>IF(COUNTA(Q22:W22)&lt;7,"",SUM(J22+K22-Q22-V22-W22-U22))</f>
        <v/>
      </c>
      <c r="P22" s="297" t="str">
        <f>IF(AND(COUNTA(J22:K22)&gt;0,O22&lt;&gt;"",SUM(J22:K22)&gt;0),O22 /(J22+K22),"")</f>
        <v/>
      </c>
      <c r="Q22" s="295"/>
      <c r="R22" s="295"/>
      <c r="S22" s="295"/>
      <c r="T22" s="295"/>
      <c r="U22" s="295"/>
      <c r="V22" s="295"/>
      <c r="W22" s="295"/>
      <c r="X22" s="298"/>
      <c r="Y22" s="332"/>
      <c r="Z22" s="333"/>
      <c r="AI22" s="271"/>
      <c r="AJ22" s="271"/>
      <c r="AK22" s="271"/>
      <c r="AL22" s="271"/>
      <c r="AM22" s="271"/>
      <c r="AN22" s="271"/>
    </row>
    <row r="23" spans="1:40" s="278" customFormat="1" ht="20.100000000000001" customHeight="1" thickBot="1" x14ac:dyDescent="0.25">
      <c r="A23" s="299" t="s">
        <v>885</v>
      </c>
      <c r="B23" s="978">
        <v>2017</v>
      </c>
      <c r="C23" s="294">
        <f t="shared" si="0"/>
        <v>0</v>
      </c>
      <c r="D23" s="295"/>
      <c r="E23" s="295"/>
      <c r="F23" s="295"/>
      <c r="G23" s="295"/>
      <c r="H23" s="286"/>
      <c r="I23" s="294" t="str">
        <f>IF(SUM(J23:L23)=0,"",SUM(J23:L23))</f>
        <v/>
      </c>
      <c r="J23" s="295"/>
      <c r="K23" s="295"/>
      <c r="L23" s="295"/>
      <c r="M23" s="296" t="str">
        <f>IF(I23="","",IF(I23&gt;0,SUM(J23:K23) /I23,0))</f>
        <v/>
      </c>
      <c r="N23" s="291"/>
      <c r="O23" s="294" t="str">
        <f>IF(COUNTA(Q23:W23)&lt;7,"",SUM(J23+K23-Q23-V23-W23-U23))</f>
        <v/>
      </c>
      <c r="P23" s="297" t="str">
        <f>IF(AND(COUNTA(J23:K23)&gt;0,O23&lt;&gt;"",SUM(J23:K23)&gt;0),O23 /(J23+K23),"")</f>
        <v/>
      </c>
      <c r="Q23" s="295"/>
      <c r="R23" s="295"/>
      <c r="S23" s="295"/>
      <c r="T23" s="295"/>
      <c r="U23" s="295"/>
      <c r="V23" s="295"/>
      <c r="W23" s="295"/>
      <c r="X23" s="298"/>
      <c r="Y23" s="332"/>
      <c r="Z23" s="333"/>
      <c r="AI23" s="271"/>
      <c r="AJ23" s="271"/>
      <c r="AK23" s="271"/>
      <c r="AL23" s="271"/>
      <c r="AM23" s="271"/>
      <c r="AN23" s="271"/>
    </row>
    <row r="24" spans="1:40" s="278" customFormat="1" ht="20.100000000000001" customHeight="1" thickBot="1" x14ac:dyDescent="0.25">
      <c r="A24" s="299" t="s">
        <v>885</v>
      </c>
      <c r="B24" s="978">
        <v>2018</v>
      </c>
      <c r="C24" s="294">
        <f t="shared" si="0"/>
        <v>0</v>
      </c>
      <c r="D24" s="295"/>
      <c r="E24" s="295"/>
      <c r="F24" s="295"/>
      <c r="G24" s="295"/>
      <c r="H24" s="286"/>
      <c r="I24" s="294" t="str">
        <f>IF(SUM(J24:L24)=0,"",SUM(J24:L24))</f>
        <v/>
      </c>
      <c r="J24" s="295"/>
      <c r="K24" s="295"/>
      <c r="L24" s="295"/>
      <c r="M24" s="296" t="str">
        <f>IF(I24="","",IF(I24&gt;0,SUM(J24:K24) /I24,0))</f>
        <v/>
      </c>
      <c r="N24" s="291"/>
      <c r="O24" s="294" t="str">
        <f>IF(COUNTA(Q24:W24)&lt;7,"",SUM(J24+K24-Q24-V24-W24-U24))</f>
        <v/>
      </c>
      <c r="P24" s="297" t="str">
        <f>IF(AND(COUNTA(J24:K24)&gt;0,O24&lt;&gt;"",SUM(J24:K24)&gt;0),O24 /(J24+K24),"")</f>
        <v/>
      </c>
      <c r="Q24" s="295"/>
      <c r="R24" s="295"/>
      <c r="S24" s="295"/>
      <c r="T24" s="295"/>
      <c r="U24" s="295"/>
      <c r="V24" s="295"/>
      <c r="W24" s="295"/>
      <c r="X24" s="298"/>
      <c r="Y24" s="332"/>
      <c r="Z24" s="333"/>
      <c r="AI24" s="271"/>
      <c r="AJ24" s="271"/>
      <c r="AK24" s="271"/>
      <c r="AL24" s="271"/>
      <c r="AM24" s="271"/>
      <c r="AN24" s="271"/>
    </row>
    <row r="25" spans="1:40" s="278" customFormat="1" ht="20.100000000000001" customHeight="1" thickBot="1" x14ac:dyDescent="0.25">
      <c r="A25" s="301" t="s">
        <v>885</v>
      </c>
      <c r="B25" s="979">
        <v>2019</v>
      </c>
      <c r="C25" s="302">
        <f t="shared" si="0"/>
        <v>0</v>
      </c>
      <c r="D25" s="303"/>
      <c r="E25" s="303"/>
      <c r="F25" s="303"/>
      <c r="G25" s="303"/>
      <c r="H25" s="286"/>
      <c r="I25" s="294" t="str">
        <f>IF(SUM(J25:L25)=0,"",SUM(J25:L25))</f>
        <v/>
      </c>
      <c r="J25" s="295"/>
      <c r="K25" s="295"/>
      <c r="L25" s="295"/>
      <c r="M25" s="296" t="str">
        <f>IF(I25="","",IF(I25&gt;0,SUM(J25:K25) /I25,0))</f>
        <v/>
      </c>
      <c r="N25" s="291"/>
      <c r="O25" s="294" t="str">
        <f>IF(COUNTA(Q25:W25)&lt;7,"",SUM(J25+K25-Q25-V25-W25-U25))</f>
        <v/>
      </c>
      <c r="P25" s="297" t="str">
        <f>IF(AND(COUNTA(J25:K25)&gt;0,O25&lt;&gt;"",SUM(J25:K25)&gt;0),O25 /(J25+K25),"")</f>
        <v/>
      </c>
      <c r="Q25" s="295"/>
      <c r="R25" s="295"/>
      <c r="S25" s="295"/>
      <c r="T25" s="295"/>
      <c r="U25" s="295"/>
      <c r="V25" s="295"/>
      <c r="W25" s="295"/>
      <c r="X25" s="298"/>
      <c r="Y25" s="332"/>
      <c r="Z25" s="333"/>
      <c r="AI25" s="271"/>
      <c r="AJ25" s="271"/>
      <c r="AK25" s="271"/>
      <c r="AL25" s="271"/>
      <c r="AM25" s="271"/>
      <c r="AN25" s="271"/>
    </row>
    <row r="26" spans="1:40" s="278" customFormat="1" ht="20.100000000000001" customHeight="1" thickBot="1" x14ac:dyDescent="0.25">
      <c r="A26" s="304" t="s">
        <v>885</v>
      </c>
      <c r="B26" s="980" t="s">
        <v>2962</v>
      </c>
      <c r="C26" s="305">
        <f t="shared" si="0"/>
        <v>0</v>
      </c>
      <c r="D26" s="306"/>
      <c r="E26" s="306"/>
      <c r="F26" s="306"/>
      <c r="G26" s="306"/>
      <c r="H26" s="307"/>
      <c r="I26" s="1854"/>
      <c r="J26" s="1854"/>
      <c r="K26" s="1854"/>
      <c r="L26" s="1854"/>
      <c r="M26" s="1854"/>
      <c r="N26" s="308"/>
      <c r="O26" s="1854"/>
      <c r="P26" s="1854"/>
      <c r="Q26" s="1854"/>
      <c r="R26" s="1854"/>
      <c r="S26" s="1854"/>
      <c r="T26" s="1854"/>
      <c r="U26" s="1854"/>
      <c r="V26" s="1854"/>
      <c r="W26" s="1854"/>
      <c r="X26" s="308"/>
      <c r="Y26" s="1855"/>
      <c r="Z26" s="1856"/>
      <c r="AI26" s="271"/>
      <c r="AJ26" s="271"/>
      <c r="AK26" s="271"/>
      <c r="AL26" s="271"/>
      <c r="AM26" s="271"/>
      <c r="AN26" s="271"/>
    </row>
    <row r="27" spans="1:40" s="278" customFormat="1" ht="20.100000000000001" customHeight="1" thickTop="1" thickBot="1" x14ac:dyDescent="0.25">
      <c r="A27" s="304" t="s">
        <v>885</v>
      </c>
      <c r="B27" s="980" t="s">
        <v>3158</v>
      </c>
      <c r="C27" s="305">
        <f>SUM(D27:G27)</f>
        <v>0</v>
      </c>
      <c r="D27" s="306"/>
      <c r="E27" s="306"/>
      <c r="F27" s="306"/>
      <c r="G27" s="306"/>
      <c r="H27" s="307"/>
      <c r="I27" s="1854"/>
      <c r="J27" s="1854"/>
      <c r="K27" s="1854"/>
      <c r="L27" s="1854"/>
      <c r="M27" s="1854"/>
      <c r="N27" s="308"/>
      <c r="O27" s="1854"/>
      <c r="P27" s="1854"/>
      <c r="Q27" s="1854"/>
      <c r="R27" s="1854"/>
      <c r="S27" s="1854"/>
      <c r="T27" s="1854"/>
      <c r="U27" s="1854"/>
      <c r="V27" s="1854"/>
      <c r="W27" s="1854"/>
      <c r="X27" s="308"/>
      <c r="Y27" s="1855"/>
      <c r="Z27" s="1856"/>
      <c r="AI27" s="271"/>
      <c r="AJ27" s="271"/>
      <c r="AK27" s="271"/>
      <c r="AL27" s="271"/>
      <c r="AM27" s="271"/>
      <c r="AN27" s="271"/>
    </row>
    <row r="28" spans="1:40" ht="3" customHeight="1" thickTop="1" x14ac:dyDescent="0.25">
      <c r="A28"/>
      <c r="B28"/>
      <c r="C28"/>
      <c r="D28"/>
      <c r="E28"/>
      <c r="F28"/>
      <c r="G28"/>
      <c r="H28"/>
      <c r="I28"/>
      <c r="J28"/>
      <c r="K28"/>
      <c r="L28"/>
      <c r="M28"/>
      <c r="N28"/>
      <c r="O28"/>
      <c r="P28"/>
      <c r="Q28"/>
      <c r="R28"/>
      <c r="S28"/>
      <c r="T28"/>
      <c r="U28"/>
      <c r="V28"/>
      <c r="W28"/>
      <c r="X28"/>
      <c r="Y28"/>
      <c r="Z28"/>
      <c r="AI28" s="271"/>
      <c r="AJ28" s="271"/>
      <c r="AK28" s="271"/>
      <c r="AL28" s="271"/>
      <c r="AM28" s="271"/>
      <c r="AN28" s="271"/>
    </row>
    <row r="29" spans="1:40" ht="15" x14ac:dyDescent="0.25">
      <c r="A29"/>
      <c r="B29"/>
      <c r="C29"/>
      <c r="D29"/>
      <c r="E29"/>
      <c r="F29" s="41" t="s">
        <v>1189</v>
      </c>
      <c r="G29" s="41"/>
      <c r="H29"/>
      <c r="I29"/>
      <c r="J29"/>
      <c r="K29"/>
      <c r="L29"/>
      <c r="M29" s="310" t="str">
        <f>IF(A25="EZ","-----",IF(A25= "Nicht relevant","-----",IF(COUNTBLANK(M23:M25)=3,"",SUMIF(A23:A25,"relevant",M23:M25) /COUNTIF(A23:A25,"relevant"))))</f>
        <v>-----</v>
      </c>
      <c r="N29"/>
      <c r="O29"/>
      <c r="P29"/>
      <c r="Q29"/>
      <c r="R29"/>
      <c r="S29"/>
      <c r="T29"/>
      <c r="U29"/>
      <c r="V29"/>
      <c r="W29"/>
      <c r="X29"/>
      <c r="Y29"/>
      <c r="AI29" s="271"/>
      <c r="AJ29" s="271"/>
      <c r="AK29" s="271"/>
      <c r="AL29" s="271"/>
      <c r="AM29" s="271"/>
      <c r="AN29" s="271"/>
    </row>
    <row r="30" spans="1:40" ht="12.75" customHeight="1" x14ac:dyDescent="0.2">
      <c r="A30" s="334"/>
      <c r="B30" s="335"/>
      <c r="C30" s="335"/>
      <c r="D30" s="335"/>
      <c r="E30" s="335"/>
      <c r="F30" s="335"/>
      <c r="G30" s="335"/>
      <c r="H30" s="335"/>
      <c r="I30" s="335"/>
      <c r="J30" s="335"/>
      <c r="K30" s="335"/>
      <c r="L30" s="335"/>
      <c r="M30" s="335"/>
      <c r="N30" s="335"/>
      <c r="O30" s="335"/>
      <c r="P30" s="336"/>
      <c r="Q30" s="336"/>
      <c r="R30" s="335"/>
      <c r="S30" s="335"/>
      <c r="T30" s="335"/>
      <c r="U30" s="335"/>
      <c r="V30" s="335"/>
      <c r="W30" s="335"/>
      <c r="X30" s="335"/>
      <c r="AI30" s="271"/>
      <c r="AJ30" s="271"/>
      <c r="AK30" s="271"/>
      <c r="AL30" s="271"/>
      <c r="AM30" s="271"/>
      <c r="AN30" s="271"/>
    </row>
    <row r="31" spans="1:40" s="18" customFormat="1" ht="21.75" customHeight="1" x14ac:dyDescent="0.25">
      <c r="A31" s="1984" t="s">
        <v>624</v>
      </c>
      <c r="B31" s="1984"/>
      <c r="C31" s="1984"/>
      <c r="D31" s="1984" t="s">
        <v>620</v>
      </c>
      <c r="E31" s="1984"/>
      <c r="F31" s="1984"/>
      <c r="G31" s="1984"/>
      <c r="H31" s="1984"/>
      <c r="I31" s="1984"/>
      <c r="J31" s="1984"/>
      <c r="K31" s="1984"/>
      <c r="L31" s="1984"/>
      <c r="M31" s="1984"/>
      <c r="N31" s="1984"/>
      <c r="O31" s="1984"/>
      <c r="P31" s="1984"/>
      <c r="Q31" s="1984"/>
      <c r="R31" s="1984"/>
      <c r="S31" s="1984"/>
      <c r="T31" s="1984"/>
      <c r="U31" s="1984"/>
      <c r="V31" s="1984"/>
      <c r="W31" s="1984"/>
      <c r="X31" s="1984"/>
      <c r="Y31" s="1984"/>
      <c r="Z31" s="1984"/>
    </row>
    <row r="32" spans="1:40" s="18" customFormat="1" ht="18" customHeight="1" thickBot="1" x14ac:dyDescent="0.3">
      <c r="A32" s="2017"/>
      <c r="B32" s="2017"/>
      <c r="C32" s="2017"/>
      <c r="D32" s="2042" t="s">
        <v>621</v>
      </c>
      <c r="E32" s="2042"/>
      <c r="F32" s="2042"/>
      <c r="G32" s="2042"/>
      <c r="H32" s="2042"/>
      <c r="I32" s="2042"/>
      <c r="J32" s="2042"/>
      <c r="K32" s="2042"/>
      <c r="L32" s="2042"/>
      <c r="M32" s="2042"/>
      <c r="N32" s="2042"/>
      <c r="O32" s="2042"/>
      <c r="P32" s="2042"/>
      <c r="Q32" s="2042"/>
      <c r="R32" s="2042"/>
      <c r="S32" s="2042"/>
      <c r="T32" s="2042"/>
      <c r="U32" s="2042"/>
      <c r="V32" s="2042"/>
      <c r="W32" s="2042"/>
      <c r="X32" s="2042"/>
      <c r="Y32" s="2042"/>
      <c r="Z32" s="2042"/>
    </row>
    <row r="33" spans="1:27" s="18" customFormat="1" ht="18" customHeight="1" x14ac:dyDescent="0.25">
      <c r="A33" s="1981" t="s">
        <v>688</v>
      </c>
      <c r="B33" s="1982"/>
      <c r="C33" s="1982"/>
      <c r="D33" s="2012" t="s">
        <v>1169</v>
      </c>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3"/>
    </row>
    <row r="34" spans="1:27" s="18" customFormat="1" ht="18" customHeight="1" thickBot="1" x14ac:dyDescent="0.3">
      <c r="A34" s="1985"/>
      <c r="B34" s="1986"/>
      <c r="C34" s="1986"/>
      <c r="D34" s="2009" t="s">
        <v>1127</v>
      </c>
      <c r="E34" s="2009"/>
      <c r="F34" s="2009"/>
      <c r="G34" s="2009"/>
      <c r="H34" s="2009"/>
      <c r="I34" s="2009"/>
      <c r="J34" s="2009"/>
      <c r="K34" s="2009"/>
      <c r="L34" s="2009"/>
      <c r="M34" s="2009"/>
      <c r="N34" s="2009"/>
      <c r="O34" s="2009"/>
      <c r="P34" s="2009"/>
      <c r="Q34" s="2009"/>
      <c r="R34" s="2009"/>
      <c r="S34" s="2009"/>
      <c r="T34" s="2009"/>
      <c r="U34" s="2009"/>
      <c r="V34" s="2009"/>
      <c r="W34" s="2009"/>
      <c r="X34" s="2009"/>
      <c r="Y34" s="2009"/>
      <c r="Z34" s="2010"/>
    </row>
    <row r="35" spans="1:27" s="18" customFormat="1" ht="18" customHeight="1" thickBot="1" x14ac:dyDescent="0.3">
      <c r="A35" s="1973" t="s">
        <v>1128</v>
      </c>
      <c r="B35" s="1974"/>
      <c r="C35" s="1974"/>
      <c r="D35" s="1987" t="s">
        <v>1129</v>
      </c>
      <c r="E35" s="1987"/>
      <c r="F35" s="1987"/>
      <c r="G35" s="1987"/>
      <c r="H35" s="1987"/>
      <c r="I35" s="1987"/>
      <c r="J35" s="1987"/>
      <c r="K35" s="1987"/>
      <c r="L35" s="1987"/>
      <c r="M35" s="1987"/>
      <c r="N35" s="1987"/>
      <c r="O35" s="1987"/>
      <c r="P35" s="1987"/>
      <c r="Q35" s="1987"/>
      <c r="R35" s="1987"/>
      <c r="S35" s="1987"/>
      <c r="T35" s="1987"/>
      <c r="U35" s="1987"/>
      <c r="V35" s="1987"/>
      <c r="W35" s="1987"/>
      <c r="X35" s="1987"/>
      <c r="Y35" s="1987"/>
      <c r="Z35" s="1988"/>
    </row>
    <row r="36" spans="1:27" s="18" customFormat="1" ht="18" customHeight="1" x14ac:dyDescent="0.25">
      <c r="A36" s="1981" t="s">
        <v>1130</v>
      </c>
      <c r="B36" s="1982"/>
      <c r="C36" s="1982"/>
      <c r="D36" s="2024" t="s">
        <v>1170</v>
      </c>
      <c r="E36" s="2024"/>
      <c r="F36" s="2024"/>
      <c r="G36" s="2024"/>
      <c r="H36" s="2024"/>
      <c r="I36" s="2024"/>
      <c r="J36" s="2024"/>
      <c r="K36" s="2024"/>
      <c r="L36" s="2024"/>
      <c r="M36" s="2024"/>
      <c r="N36" s="2024"/>
      <c r="O36" s="2024"/>
      <c r="P36" s="2024"/>
      <c r="Q36" s="2024"/>
      <c r="R36" s="2024"/>
      <c r="S36" s="2024"/>
      <c r="T36" s="2024"/>
      <c r="U36" s="2024"/>
      <c r="V36" s="2024"/>
      <c r="W36" s="2024"/>
      <c r="X36" s="2024"/>
      <c r="Y36" s="2024"/>
      <c r="Z36" s="2025"/>
      <c r="AA36" s="694"/>
    </row>
    <row r="37" spans="1:27" s="18" customFormat="1" ht="18" customHeight="1" x14ac:dyDescent="0.25">
      <c r="A37" s="1983"/>
      <c r="B37" s="1984"/>
      <c r="C37" s="1984"/>
      <c r="D37" s="2002" t="s">
        <v>625</v>
      </c>
      <c r="E37" s="2002"/>
      <c r="F37" s="2002"/>
      <c r="G37" s="2002"/>
      <c r="H37" s="2002"/>
      <c r="I37" s="2002"/>
      <c r="J37" s="2002"/>
      <c r="K37" s="2002"/>
      <c r="L37" s="2002"/>
      <c r="M37" s="2002"/>
      <c r="N37" s="2002"/>
      <c r="O37" s="2002"/>
      <c r="P37" s="2002"/>
      <c r="Q37" s="2002"/>
      <c r="R37" s="2002"/>
      <c r="S37" s="2002"/>
      <c r="T37" s="2002"/>
      <c r="U37" s="2002"/>
      <c r="V37" s="2002"/>
      <c r="W37" s="2002"/>
      <c r="X37" s="2002"/>
      <c r="Y37" s="2002"/>
      <c r="Z37" s="2003"/>
      <c r="AA37" s="695"/>
    </row>
    <row r="38" spans="1:27" s="18" customFormat="1" ht="18" customHeight="1" thickBot="1" x14ac:dyDescent="0.3">
      <c r="A38" s="1985"/>
      <c r="B38" s="1986"/>
      <c r="C38" s="1986"/>
      <c r="D38" s="2009" t="s">
        <v>789</v>
      </c>
      <c r="E38" s="2009"/>
      <c r="F38" s="2009"/>
      <c r="G38" s="2009"/>
      <c r="H38" s="2009"/>
      <c r="I38" s="2009"/>
      <c r="J38" s="2009"/>
      <c r="K38" s="2009"/>
      <c r="L38" s="2009"/>
      <c r="M38" s="2009"/>
      <c r="N38" s="2009"/>
      <c r="O38" s="2009"/>
      <c r="P38" s="2009"/>
      <c r="Q38" s="2009"/>
      <c r="R38" s="2009"/>
      <c r="S38" s="2009"/>
      <c r="T38" s="2009"/>
      <c r="U38" s="2009"/>
      <c r="V38" s="2009"/>
      <c r="W38" s="2009"/>
      <c r="X38" s="2009"/>
      <c r="Y38" s="2009"/>
      <c r="Z38" s="2010"/>
    </row>
    <row r="39" spans="1:27" s="18" customFormat="1" ht="18" customHeight="1" x14ac:dyDescent="0.25">
      <c r="A39" s="1981" t="s">
        <v>1133</v>
      </c>
      <c r="B39" s="1982"/>
      <c r="C39" s="1982"/>
      <c r="D39" s="2012" t="s">
        <v>1171</v>
      </c>
      <c r="E39" s="2012"/>
      <c r="F39" s="2012"/>
      <c r="G39" s="2012"/>
      <c r="H39" s="2012"/>
      <c r="I39" s="2012"/>
      <c r="J39" s="2012"/>
      <c r="K39" s="2012"/>
      <c r="L39" s="2012"/>
      <c r="M39" s="2012"/>
      <c r="N39" s="2012"/>
      <c r="O39" s="2012"/>
      <c r="P39" s="2012"/>
      <c r="Q39" s="2012"/>
      <c r="R39" s="2012"/>
      <c r="S39" s="2012"/>
      <c r="T39" s="2012"/>
      <c r="U39" s="2012"/>
      <c r="V39" s="2012"/>
      <c r="W39" s="2012"/>
      <c r="X39" s="2012"/>
      <c r="Y39" s="2012"/>
      <c r="Z39" s="2013"/>
    </row>
    <row r="40" spans="1:27" s="18" customFormat="1" ht="18" customHeight="1" thickBot="1" x14ac:dyDescent="0.3">
      <c r="A40" s="1985"/>
      <c r="B40" s="1986"/>
      <c r="C40" s="1986"/>
      <c r="D40" s="2009" t="s">
        <v>1132</v>
      </c>
      <c r="E40" s="2009"/>
      <c r="F40" s="2009"/>
      <c r="G40" s="2009"/>
      <c r="H40" s="2009"/>
      <c r="I40" s="2009"/>
      <c r="J40" s="2009"/>
      <c r="K40" s="2009"/>
      <c r="L40" s="2009"/>
      <c r="M40" s="2009"/>
      <c r="N40" s="2009"/>
      <c r="O40" s="2009"/>
      <c r="P40" s="2009"/>
      <c r="Q40" s="2009"/>
      <c r="R40" s="2009"/>
      <c r="S40" s="2009"/>
      <c r="T40" s="2009"/>
      <c r="U40" s="2009"/>
      <c r="V40" s="2009"/>
      <c r="W40" s="2009"/>
      <c r="X40" s="2009"/>
      <c r="Y40" s="2009"/>
      <c r="Z40" s="2010"/>
    </row>
    <row r="41" spans="1:27" s="14" customFormat="1" ht="18" customHeight="1" x14ac:dyDescent="0.25">
      <c r="A41" s="1981" t="s">
        <v>1131</v>
      </c>
      <c r="B41" s="1982"/>
      <c r="C41" s="1982"/>
      <c r="D41" s="2024" t="s">
        <v>1170</v>
      </c>
      <c r="E41" s="2024"/>
      <c r="F41" s="2024"/>
      <c r="G41" s="2024"/>
      <c r="H41" s="2024"/>
      <c r="I41" s="2024"/>
      <c r="J41" s="2024"/>
      <c r="K41" s="2024"/>
      <c r="L41" s="2024"/>
      <c r="M41" s="2024"/>
      <c r="N41" s="2024"/>
      <c r="O41" s="2024"/>
      <c r="P41" s="2024"/>
      <c r="Q41" s="2024"/>
      <c r="R41" s="2024"/>
      <c r="S41" s="2024"/>
      <c r="T41" s="2024"/>
      <c r="U41" s="2024"/>
      <c r="V41" s="2024"/>
      <c r="W41" s="2024"/>
      <c r="X41" s="2024"/>
      <c r="Y41" s="2024"/>
      <c r="Z41" s="2025"/>
    </row>
    <row r="42" spans="1:27" s="14" customFormat="1" ht="18" customHeight="1" x14ac:dyDescent="0.25">
      <c r="A42" s="1983"/>
      <c r="B42" s="1984"/>
      <c r="C42" s="1984"/>
      <c r="D42" s="2002" t="s">
        <v>625</v>
      </c>
      <c r="E42" s="2002"/>
      <c r="F42" s="2002"/>
      <c r="G42" s="2002"/>
      <c r="H42" s="2002"/>
      <c r="I42" s="2002"/>
      <c r="J42" s="2002"/>
      <c r="K42" s="2002"/>
      <c r="L42" s="2002"/>
      <c r="M42" s="2002"/>
      <c r="N42" s="2002"/>
      <c r="O42" s="2002"/>
      <c r="P42" s="2002"/>
      <c r="Q42" s="2002"/>
      <c r="R42" s="2002"/>
      <c r="S42" s="2002"/>
      <c r="T42" s="2002"/>
      <c r="U42" s="2002"/>
      <c r="V42" s="2002"/>
      <c r="W42" s="2002"/>
      <c r="X42" s="2002"/>
      <c r="Y42" s="2002"/>
      <c r="Z42" s="2003"/>
    </row>
    <row r="43" spans="1:27" s="14" customFormat="1" ht="18" customHeight="1" thickBot="1" x14ac:dyDescent="0.3">
      <c r="A43" s="1985"/>
      <c r="B43" s="1986"/>
      <c r="C43" s="1986"/>
      <c r="D43" s="2009" t="s">
        <v>790</v>
      </c>
      <c r="E43" s="2009"/>
      <c r="F43" s="2009"/>
      <c r="G43" s="2009"/>
      <c r="H43" s="2009"/>
      <c r="I43" s="2009"/>
      <c r="J43" s="2009"/>
      <c r="K43" s="2009"/>
      <c r="L43" s="2009"/>
      <c r="M43" s="2009"/>
      <c r="N43" s="2009"/>
      <c r="O43" s="2009"/>
      <c r="P43" s="2009"/>
      <c r="Q43" s="2009"/>
      <c r="R43" s="2009"/>
      <c r="S43" s="2009"/>
      <c r="T43" s="2009"/>
      <c r="U43" s="2009"/>
      <c r="V43" s="2009"/>
      <c r="W43" s="2009"/>
      <c r="X43" s="2009"/>
      <c r="Y43" s="2009"/>
      <c r="Z43" s="2010"/>
    </row>
    <row r="44" spans="1:27" s="14" customFormat="1" ht="18" customHeight="1" x14ac:dyDescent="0.25">
      <c r="A44" s="1981" t="s">
        <v>1134</v>
      </c>
      <c r="B44" s="1982"/>
      <c r="C44" s="1982"/>
      <c r="D44" s="2012" t="s">
        <v>1171</v>
      </c>
      <c r="E44" s="2012"/>
      <c r="F44" s="2012"/>
      <c r="G44" s="2012"/>
      <c r="H44" s="2012"/>
      <c r="I44" s="2012"/>
      <c r="J44" s="2012"/>
      <c r="K44" s="2012"/>
      <c r="L44" s="2012"/>
      <c r="M44" s="2012"/>
      <c r="N44" s="2012"/>
      <c r="O44" s="2012"/>
      <c r="P44" s="2012"/>
      <c r="Q44" s="2012"/>
      <c r="R44" s="2012"/>
      <c r="S44" s="2012"/>
      <c r="T44" s="2012"/>
      <c r="U44" s="2012"/>
      <c r="V44" s="2012"/>
      <c r="W44" s="2012"/>
      <c r="X44" s="2012"/>
      <c r="Y44" s="2012"/>
      <c r="Z44" s="2013"/>
    </row>
    <row r="45" spans="1:27" s="14" customFormat="1" ht="18" customHeight="1" thickBot="1" x14ac:dyDescent="0.3">
      <c r="A45" s="1985"/>
      <c r="B45" s="1986"/>
      <c r="C45" s="1986"/>
      <c r="D45" s="2009" t="s">
        <v>1135</v>
      </c>
      <c r="E45" s="2009"/>
      <c r="F45" s="2009"/>
      <c r="G45" s="2009"/>
      <c r="H45" s="2009"/>
      <c r="I45" s="2009"/>
      <c r="J45" s="2009"/>
      <c r="K45" s="2009"/>
      <c r="L45" s="2009"/>
      <c r="M45" s="2009"/>
      <c r="N45" s="2009"/>
      <c r="O45" s="2009"/>
      <c r="P45" s="2009"/>
      <c r="Q45" s="2009"/>
      <c r="R45" s="2009"/>
      <c r="S45" s="2009"/>
      <c r="T45" s="2009"/>
      <c r="U45" s="2009"/>
      <c r="V45" s="2009"/>
      <c r="W45" s="2009"/>
      <c r="X45" s="2009"/>
      <c r="Y45" s="2009"/>
      <c r="Z45" s="2010"/>
    </row>
    <row r="46" spans="1:27" s="14" customFormat="1" ht="18" customHeight="1" x14ac:dyDescent="0.25">
      <c r="A46" s="1981" t="s">
        <v>1136</v>
      </c>
      <c r="B46" s="1982"/>
      <c r="C46" s="1982"/>
      <c r="D46" s="2024" t="s">
        <v>1170</v>
      </c>
      <c r="E46" s="2024"/>
      <c r="F46" s="2024"/>
      <c r="G46" s="2024"/>
      <c r="H46" s="2024"/>
      <c r="I46" s="2024"/>
      <c r="J46" s="2024"/>
      <c r="K46" s="2024"/>
      <c r="L46" s="2024"/>
      <c r="M46" s="2024"/>
      <c r="N46" s="2024"/>
      <c r="O46" s="2024"/>
      <c r="P46" s="2024"/>
      <c r="Q46" s="2024"/>
      <c r="R46" s="2024"/>
      <c r="S46" s="2024"/>
      <c r="T46" s="2024"/>
      <c r="U46" s="2024"/>
      <c r="V46" s="2024"/>
      <c r="W46" s="2024"/>
      <c r="X46" s="2024"/>
      <c r="Y46" s="2024"/>
      <c r="Z46" s="2025"/>
    </row>
    <row r="47" spans="1:27" s="14" customFormat="1" ht="18" customHeight="1" x14ac:dyDescent="0.25">
      <c r="A47" s="1983"/>
      <c r="B47" s="1984"/>
      <c r="C47" s="1984"/>
      <c r="D47" s="2002" t="s">
        <v>625</v>
      </c>
      <c r="E47" s="2002"/>
      <c r="F47" s="2002"/>
      <c r="G47" s="2002"/>
      <c r="H47" s="2002"/>
      <c r="I47" s="2002"/>
      <c r="J47" s="2002"/>
      <c r="K47" s="2002"/>
      <c r="L47" s="2002"/>
      <c r="M47" s="2002"/>
      <c r="N47" s="2002"/>
      <c r="O47" s="2002"/>
      <c r="P47" s="2002"/>
      <c r="Q47" s="2002"/>
      <c r="R47" s="2002"/>
      <c r="S47" s="2002"/>
      <c r="T47" s="2002"/>
      <c r="U47" s="2002"/>
      <c r="V47" s="2002"/>
      <c r="W47" s="2002"/>
      <c r="X47" s="2002"/>
      <c r="Y47" s="2002"/>
      <c r="Z47" s="2003"/>
    </row>
    <row r="48" spans="1:27" s="14" customFormat="1" ht="18" customHeight="1" thickBot="1" x14ac:dyDescent="0.3">
      <c r="A48" s="1985"/>
      <c r="B48" s="1986"/>
      <c r="C48" s="1986"/>
      <c r="D48" s="2009" t="s">
        <v>792</v>
      </c>
      <c r="E48" s="2009"/>
      <c r="F48" s="2009"/>
      <c r="G48" s="2009"/>
      <c r="H48" s="2009"/>
      <c r="I48" s="2009"/>
      <c r="J48" s="2009"/>
      <c r="K48" s="2009"/>
      <c r="L48" s="2009"/>
      <c r="M48" s="2009"/>
      <c r="N48" s="2009"/>
      <c r="O48" s="2009"/>
      <c r="P48" s="2009"/>
      <c r="Q48" s="2009"/>
      <c r="R48" s="2009"/>
      <c r="S48" s="2009"/>
      <c r="T48" s="2009"/>
      <c r="U48" s="2009"/>
      <c r="V48" s="2009"/>
      <c r="W48" s="2009"/>
      <c r="X48" s="2009"/>
      <c r="Y48" s="2009"/>
      <c r="Z48" s="2010"/>
    </row>
    <row r="49" spans="1:26" s="14" customFormat="1" ht="18" customHeight="1" x14ac:dyDescent="0.25">
      <c r="A49" s="2058" t="s">
        <v>1137</v>
      </c>
      <c r="B49" s="2059"/>
      <c r="C49" s="2060"/>
      <c r="D49" s="2012" t="s">
        <v>1171</v>
      </c>
      <c r="E49" s="2012"/>
      <c r="F49" s="2012"/>
      <c r="G49" s="2012"/>
      <c r="H49" s="2012"/>
      <c r="I49" s="2012"/>
      <c r="J49" s="2012"/>
      <c r="K49" s="2012"/>
      <c r="L49" s="2012"/>
      <c r="M49" s="2012"/>
      <c r="N49" s="2012"/>
      <c r="O49" s="2012"/>
      <c r="P49" s="2012"/>
      <c r="Q49" s="2012"/>
      <c r="R49" s="2012"/>
      <c r="S49" s="2012"/>
      <c r="T49" s="2012"/>
      <c r="U49" s="2012"/>
      <c r="V49" s="2012"/>
      <c r="W49" s="2012"/>
      <c r="X49" s="2012"/>
      <c r="Y49" s="2012"/>
      <c r="Z49" s="2013"/>
    </row>
    <row r="50" spans="1:26" s="14" customFormat="1" ht="18" customHeight="1" thickBot="1" x14ac:dyDescent="0.3">
      <c r="A50" s="2061"/>
      <c r="B50" s="2062"/>
      <c r="C50" s="2063"/>
      <c r="D50" s="2009" t="s">
        <v>1138</v>
      </c>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10"/>
    </row>
    <row r="51" spans="1:26" s="14" customFormat="1" ht="18" customHeight="1" x14ac:dyDescent="0.25">
      <c r="A51" s="1994" t="s">
        <v>1139</v>
      </c>
      <c r="B51" s="1995"/>
      <c r="C51" s="1995"/>
      <c r="D51" s="2024" t="s">
        <v>1170</v>
      </c>
      <c r="E51" s="2024"/>
      <c r="F51" s="2024"/>
      <c r="G51" s="2024"/>
      <c r="H51" s="2024"/>
      <c r="I51" s="2024"/>
      <c r="J51" s="2024"/>
      <c r="K51" s="2024"/>
      <c r="L51" s="2024"/>
      <c r="M51" s="2024"/>
      <c r="N51" s="2024"/>
      <c r="O51" s="2024"/>
      <c r="P51" s="2024"/>
      <c r="Q51" s="2024"/>
      <c r="R51" s="2024"/>
      <c r="S51" s="2024"/>
      <c r="T51" s="2024"/>
      <c r="U51" s="2024"/>
      <c r="V51" s="2024"/>
      <c r="W51" s="2024"/>
      <c r="X51" s="2024"/>
      <c r="Y51" s="2024"/>
      <c r="Z51" s="2025"/>
    </row>
    <row r="52" spans="1:26" s="14" customFormat="1" ht="18" customHeight="1" x14ac:dyDescent="0.25">
      <c r="A52" s="1996"/>
      <c r="B52" s="1997"/>
      <c r="C52" s="1997"/>
      <c r="D52" s="2002" t="s">
        <v>625</v>
      </c>
      <c r="E52" s="2002"/>
      <c r="F52" s="2002"/>
      <c r="G52" s="2002"/>
      <c r="H52" s="2002"/>
      <c r="I52" s="2002"/>
      <c r="J52" s="2002"/>
      <c r="K52" s="2002"/>
      <c r="L52" s="2002"/>
      <c r="M52" s="2002"/>
      <c r="N52" s="2002"/>
      <c r="O52" s="2002"/>
      <c r="P52" s="2002"/>
      <c r="Q52" s="2002"/>
      <c r="R52" s="2002"/>
      <c r="S52" s="2002"/>
      <c r="T52" s="2002"/>
      <c r="U52" s="2002"/>
      <c r="V52" s="2002"/>
      <c r="W52" s="2002"/>
      <c r="X52" s="2002"/>
      <c r="Y52" s="2002"/>
      <c r="Z52" s="2003"/>
    </row>
    <row r="53" spans="1:26" s="14" customFormat="1" ht="18" customHeight="1" thickBot="1" x14ac:dyDescent="0.3">
      <c r="A53" s="1998"/>
      <c r="B53" s="1999"/>
      <c r="C53" s="1999"/>
      <c r="D53" s="2009" t="s">
        <v>796</v>
      </c>
      <c r="E53" s="2009"/>
      <c r="F53" s="2009"/>
      <c r="G53" s="2009"/>
      <c r="H53" s="2009"/>
      <c r="I53" s="2009"/>
      <c r="J53" s="2009"/>
      <c r="K53" s="2009"/>
      <c r="L53" s="2009"/>
      <c r="M53" s="2009"/>
      <c r="N53" s="2009"/>
      <c r="O53" s="2009"/>
      <c r="P53" s="2009"/>
      <c r="Q53" s="2009"/>
      <c r="R53" s="2009"/>
      <c r="S53" s="2009"/>
      <c r="T53" s="2009"/>
      <c r="U53" s="2009"/>
      <c r="V53" s="2009"/>
      <c r="W53" s="2009"/>
      <c r="X53" s="2009"/>
      <c r="Y53" s="2009"/>
      <c r="Z53" s="2010"/>
    </row>
    <row r="54" spans="1:26" s="14" customFormat="1" ht="18" customHeight="1" x14ac:dyDescent="0.25">
      <c r="A54" s="1981" t="s">
        <v>1140</v>
      </c>
      <c r="B54" s="1982"/>
      <c r="C54" s="1982"/>
      <c r="D54" s="2012" t="s">
        <v>1171</v>
      </c>
      <c r="E54" s="2012"/>
      <c r="F54" s="2012"/>
      <c r="G54" s="2012"/>
      <c r="H54" s="2012"/>
      <c r="I54" s="2012"/>
      <c r="J54" s="2012"/>
      <c r="K54" s="2012"/>
      <c r="L54" s="2012"/>
      <c r="M54" s="2012"/>
      <c r="N54" s="2012"/>
      <c r="O54" s="2012"/>
      <c r="P54" s="2012"/>
      <c r="Q54" s="2012"/>
      <c r="R54" s="2012"/>
      <c r="S54" s="2012"/>
      <c r="T54" s="2012"/>
      <c r="U54" s="2012"/>
      <c r="V54" s="2012"/>
      <c r="W54" s="2012"/>
      <c r="X54" s="2012"/>
      <c r="Y54" s="2012"/>
      <c r="Z54" s="2013"/>
    </row>
    <row r="55" spans="1:26" s="14" customFormat="1" ht="18" customHeight="1" thickBot="1" x14ac:dyDescent="0.3">
      <c r="A55" s="1985"/>
      <c r="B55" s="1986"/>
      <c r="C55" s="1986"/>
      <c r="D55" s="2009" t="s">
        <v>1141</v>
      </c>
      <c r="E55" s="2009"/>
      <c r="F55" s="2009"/>
      <c r="G55" s="2009"/>
      <c r="H55" s="2009"/>
      <c r="I55" s="2009"/>
      <c r="J55" s="2009"/>
      <c r="K55" s="2009"/>
      <c r="L55" s="2009"/>
      <c r="M55" s="2009"/>
      <c r="N55" s="2009"/>
      <c r="O55" s="2009"/>
      <c r="P55" s="2009"/>
      <c r="Q55" s="2009"/>
      <c r="R55" s="2009"/>
      <c r="S55" s="2009"/>
      <c r="T55" s="2009"/>
      <c r="U55" s="2009"/>
      <c r="V55" s="2009"/>
      <c r="W55" s="2009"/>
      <c r="X55" s="2009"/>
      <c r="Y55" s="2009"/>
      <c r="Z55" s="2010"/>
    </row>
    <row r="56" spans="1:26" s="14" customFormat="1" ht="18" customHeight="1" thickBot="1" x14ac:dyDescent="0.3">
      <c r="A56" s="2000"/>
      <c r="B56" s="2000"/>
      <c r="C56" s="2000"/>
      <c r="D56" s="2011" t="s">
        <v>623</v>
      </c>
      <c r="E56" s="2011"/>
      <c r="F56" s="2011"/>
      <c r="G56" s="2011"/>
      <c r="H56" s="2011"/>
      <c r="I56" s="2011"/>
      <c r="J56" s="2011"/>
      <c r="K56" s="2011"/>
      <c r="L56" s="2011"/>
      <c r="M56" s="2011"/>
      <c r="N56" s="2011"/>
      <c r="O56" s="2011"/>
      <c r="P56" s="2011"/>
      <c r="Q56" s="2011"/>
      <c r="R56" s="2011"/>
      <c r="S56" s="2011"/>
      <c r="T56" s="2011"/>
      <c r="U56" s="2011"/>
      <c r="V56" s="2011"/>
      <c r="W56" s="2011"/>
      <c r="X56" s="2011"/>
      <c r="Y56" s="2011"/>
      <c r="Z56" s="2011"/>
    </row>
    <row r="57" spans="1:26" s="14" customFormat="1" ht="18" customHeight="1" x14ac:dyDescent="0.25">
      <c r="A57" s="1981" t="s">
        <v>1142</v>
      </c>
      <c r="B57" s="1982"/>
      <c r="C57" s="1982"/>
      <c r="D57" s="2024" t="s">
        <v>1170</v>
      </c>
      <c r="E57" s="2024"/>
      <c r="F57" s="2024"/>
      <c r="G57" s="2024"/>
      <c r="H57" s="2024"/>
      <c r="I57" s="2024"/>
      <c r="J57" s="2024"/>
      <c r="K57" s="2024"/>
      <c r="L57" s="2024"/>
      <c r="M57" s="2024"/>
      <c r="N57" s="2024"/>
      <c r="O57" s="2024"/>
      <c r="P57" s="2024"/>
      <c r="Q57" s="2024"/>
      <c r="R57" s="2024"/>
      <c r="S57" s="2024"/>
      <c r="T57" s="2024"/>
      <c r="U57" s="2024"/>
      <c r="V57" s="2024"/>
      <c r="W57" s="2024"/>
      <c r="X57" s="2024"/>
      <c r="Y57" s="2024"/>
      <c r="Z57" s="2025"/>
    </row>
    <row r="58" spans="1:26" s="14" customFormat="1" ht="44.25" customHeight="1" x14ac:dyDescent="0.25">
      <c r="A58" s="1983"/>
      <c r="B58" s="1984"/>
      <c r="C58" s="1984"/>
      <c r="D58" s="2001" t="s">
        <v>3340</v>
      </c>
      <c r="E58" s="2002"/>
      <c r="F58" s="2002"/>
      <c r="G58" s="2002"/>
      <c r="H58" s="2002"/>
      <c r="I58" s="2002"/>
      <c r="J58" s="2002"/>
      <c r="K58" s="2002"/>
      <c r="L58" s="2002"/>
      <c r="M58" s="2002"/>
      <c r="N58" s="2002"/>
      <c r="O58" s="2002"/>
      <c r="P58" s="2002"/>
      <c r="Q58" s="2002"/>
      <c r="R58" s="2002"/>
      <c r="S58" s="2002"/>
      <c r="T58" s="2002"/>
      <c r="U58" s="2002"/>
      <c r="V58" s="2002"/>
      <c r="W58" s="2002"/>
      <c r="X58" s="2002"/>
      <c r="Y58" s="2002"/>
      <c r="Z58" s="2003"/>
    </row>
    <row r="59" spans="1:26" s="14" customFormat="1" ht="18" customHeight="1" thickBot="1" x14ac:dyDescent="0.3">
      <c r="A59" s="1985"/>
      <c r="B59" s="1986"/>
      <c r="C59" s="1986"/>
      <c r="D59" s="2009" t="s">
        <v>1147</v>
      </c>
      <c r="E59" s="2009"/>
      <c r="F59" s="2009"/>
      <c r="G59" s="2009"/>
      <c r="H59" s="2009"/>
      <c r="I59" s="2009"/>
      <c r="J59" s="2009"/>
      <c r="K59" s="2009"/>
      <c r="L59" s="2009"/>
      <c r="M59" s="2009"/>
      <c r="N59" s="2009"/>
      <c r="O59" s="2009"/>
      <c r="P59" s="2009"/>
      <c r="Q59" s="2009"/>
      <c r="R59" s="2009"/>
      <c r="S59" s="2009"/>
      <c r="T59" s="2009"/>
      <c r="U59" s="2009"/>
      <c r="V59" s="2009"/>
      <c r="W59" s="2009"/>
      <c r="X59" s="2009"/>
      <c r="Y59" s="2009"/>
      <c r="Z59" s="2010"/>
    </row>
    <row r="60" spans="1:26" s="14" customFormat="1" ht="18" customHeight="1" x14ac:dyDescent="0.25">
      <c r="A60" s="1981" t="s">
        <v>1174</v>
      </c>
      <c r="B60" s="1982"/>
      <c r="C60" s="1982"/>
      <c r="D60" s="2014" t="s">
        <v>1171</v>
      </c>
      <c r="E60" s="2012"/>
      <c r="F60" s="2012"/>
      <c r="G60" s="2012"/>
      <c r="H60" s="2012"/>
      <c r="I60" s="2012"/>
      <c r="J60" s="2012"/>
      <c r="K60" s="2012"/>
      <c r="L60" s="2012"/>
      <c r="M60" s="2012"/>
      <c r="N60" s="2012"/>
      <c r="O60" s="2012"/>
      <c r="P60" s="2012"/>
      <c r="Q60" s="2012"/>
      <c r="R60" s="2012"/>
      <c r="S60" s="2012"/>
      <c r="T60" s="2012"/>
      <c r="U60" s="2012"/>
      <c r="V60" s="2012"/>
      <c r="W60" s="2012"/>
      <c r="X60" s="2012"/>
      <c r="Y60" s="2012"/>
      <c r="Z60" s="2013"/>
    </row>
    <row r="61" spans="1:26" s="14" customFormat="1" ht="18" customHeight="1" thickBot="1" x14ac:dyDescent="0.3">
      <c r="A61" s="1985"/>
      <c r="B61" s="1986"/>
      <c r="C61" s="1986"/>
      <c r="D61" s="2009" t="s">
        <v>1146</v>
      </c>
      <c r="E61" s="2009"/>
      <c r="F61" s="2009"/>
      <c r="G61" s="2009"/>
      <c r="H61" s="2009"/>
      <c r="I61" s="2009"/>
      <c r="J61" s="2009"/>
      <c r="K61" s="2009"/>
      <c r="L61" s="2009"/>
      <c r="M61" s="2009"/>
      <c r="N61" s="2009"/>
      <c r="O61" s="2009"/>
      <c r="P61" s="2009"/>
      <c r="Q61" s="2009"/>
      <c r="R61" s="2009"/>
      <c r="S61" s="2009"/>
      <c r="T61" s="2009"/>
      <c r="U61" s="2009"/>
      <c r="V61" s="2009"/>
      <c r="W61" s="2009"/>
      <c r="X61" s="2009"/>
      <c r="Y61" s="2009"/>
      <c r="Z61" s="2010"/>
    </row>
    <row r="62" spans="1:26" s="14" customFormat="1" ht="18" customHeight="1" x14ac:dyDescent="0.25">
      <c r="A62" s="1994" t="s">
        <v>1143</v>
      </c>
      <c r="B62" s="1995"/>
      <c r="C62" s="1995"/>
      <c r="D62" s="2012" t="s">
        <v>1193</v>
      </c>
      <c r="E62" s="2012"/>
      <c r="F62" s="2012"/>
      <c r="G62" s="2012"/>
      <c r="H62" s="2012"/>
      <c r="I62" s="2012"/>
      <c r="J62" s="2012"/>
      <c r="K62" s="2012"/>
      <c r="L62" s="2012"/>
      <c r="M62" s="2012"/>
      <c r="N62" s="2012"/>
      <c r="O62" s="2012"/>
      <c r="P62" s="2012"/>
      <c r="Q62" s="2012"/>
      <c r="R62" s="2012"/>
      <c r="S62" s="2012"/>
      <c r="T62" s="2012"/>
      <c r="U62" s="2012"/>
      <c r="V62" s="2012"/>
      <c r="W62" s="2012"/>
      <c r="X62" s="2012"/>
      <c r="Y62" s="2012"/>
      <c r="Z62" s="2013"/>
    </row>
    <row r="63" spans="1:26" s="14" customFormat="1" ht="18" customHeight="1" x14ac:dyDescent="0.25">
      <c r="A63" s="1996"/>
      <c r="B63" s="1997"/>
      <c r="C63" s="1997"/>
      <c r="D63" s="2022" t="s">
        <v>627</v>
      </c>
      <c r="E63" s="2022"/>
      <c r="F63" s="2022"/>
      <c r="G63" s="2022"/>
      <c r="H63" s="2022"/>
      <c r="I63" s="2022"/>
      <c r="J63" s="2022"/>
      <c r="K63" s="2022"/>
      <c r="L63" s="2022"/>
      <c r="M63" s="2022"/>
      <c r="N63" s="2022"/>
      <c r="O63" s="2022"/>
      <c r="P63" s="2022"/>
      <c r="Q63" s="2022"/>
      <c r="R63" s="2022"/>
      <c r="S63" s="2022"/>
      <c r="T63" s="2022"/>
      <c r="U63" s="2022"/>
      <c r="V63" s="2022"/>
      <c r="W63" s="2022"/>
      <c r="X63" s="2022"/>
      <c r="Y63" s="2022"/>
      <c r="Z63" s="2023"/>
    </row>
    <row r="64" spans="1:26" s="14" customFormat="1" ht="18" customHeight="1" x14ac:dyDescent="0.25">
      <c r="A64" s="1996"/>
      <c r="B64" s="1997"/>
      <c r="C64" s="1997"/>
      <c r="D64" s="2037" t="s">
        <v>628</v>
      </c>
      <c r="E64" s="2037"/>
      <c r="F64" s="2037"/>
      <c r="G64" s="2037"/>
      <c r="H64" s="2037"/>
      <c r="I64" s="2037"/>
      <c r="J64" s="2037"/>
      <c r="K64" s="2037"/>
      <c r="L64" s="2037"/>
      <c r="M64" s="2037"/>
      <c r="N64" s="2037"/>
      <c r="O64" s="2037"/>
      <c r="P64" s="2037"/>
      <c r="Q64" s="2037"/>
      <c r="R64" s="2037"/>
      <c r="S64" s="2037"/>
      <c r="T64" s="2037"/>
      <c r="U64" s="2037"/>
      <c r="V64" s="2037"/>
      <c r="W64" s="2037"/>
      <c r="X64" s="2037"/>
      <c r="Y64" s="2037"/>
      <c r="Z64" s="2038"/>
    </row>
    <row r="65" spans="1:28" s="14" customFormat="1" ht="15.75" customHeight="1" x14ac:dyDescent="0.25">
      <c r="A65" s="2028"/>
      <c r="B65" s="2029"/>
      <c r="C65" s="2029"/>
      <c r="D65" s="2051" t="s">
        <v>3495</v>
      </c>
      <c r="E65" s="2052"/>
      <c r="F65" s="2052"/>
      <c r="G65" s="2052"/>
      <c r="H65" s="2052"/>
      <c r="I65" s="2052"/>
      <c r="J65" s="2052"/>
      <c r="K65" s="2052"/>
      <c r="L65" s="2052"/>
      <c r="M65" s="2052"/>
      <c r="N65" s="2052"/>
      <c r="O65" s="2052"/>
      <c r="P65" s="2052"/>
      <c r="Q65" s="2052"/>
      <c r="R65" s="2052"/>
      <c r="S65" s="2052"/>
      <c r="T65" s="2052"/>
      <c r="U65" s="2052"/>
      <c r="V65" s="2052"/>
      <c r="W65" s="2052"/>
      <c r="X65" s="2052"/>
      <c r="Y65" s="2052"/>
      <c r="Z65" s="2053"/>
    </row>
    <row r="66" spans="1:28" s="14" customFormat="1" ht="18" customHeight="1" x14ac:dyDescent="0.25">
      <c r="A66" s="2030"/>
      <c r="B66" s="2031"/>
      <c r="C66" s="2031"/>
      <c r="D66" s="1991" t="s">
        <v>3521</v>
      </c>
      <c r="E66" s="1992"/>
      <c r="F66" s="1992"/>
      <c r="G66" s="1992"/>
      <c r="H66" s="1992"/>
      <c r="I66" s="1992"/>
      <c r="J66" s="1992"/>
      <c r="K66" s="1992"/>
      <c r="L66" s="1992"/>
      <c r="M66" s="1992"/>
      <c r="N66" s="1992"/>
      <c r="O66" s="1992"/>
      <c r="P66" s="1992"/>
      <c r="Q66" s="1992"/>
      <c r="R66" s="1992"/>
      <c r="S66" s="1992"/>
      <c r="T66" s="1992"/>
      <c r="U66" s="1992"/>
      <c r="V66" s="1992"/>
      <c r="W66" s="1992"/>
      <c r="X66" s="1992"/>
      <c r="Y66" s="1992"/>
      <c r="Z66" s="1993"/>
    </row>
    <row r="67" spans="1:28" s="14" customFormat="1" ht="111.75" customHeight="1" thickBot="1" x14ac:dyDescent="0.3">
      <c r="A67" s="1998"/>
      <c r="B67" s="1999"/>
      <c r="C67" s="1999"/>
      <c r="D67" s="2006" t="s">
        <v>3522</v>
      </c>
      <c r="E67" s="2006"/>
      <c r="F67" s="2006"/>
      <c r="G67" s="2006"/>
      <c r="H67" s="2006"/>
      <c r="I67" s="2006"/>
      <c r="J67" s="2006"/>
      <c r="K67" s="2006"/>
      <c r="L67" s="2006"/>
      <c r="M67" s="2006"/>
      <c r="N67" s="2006"/>
      <c r="O67" s="2006"/>
      <c r="P67" s="2006"/>
      <c r="Q67" s="2006"/>
      <c r="R67" s="2006"/>
      <c r="S67" s="2006"/>
      <c r="T67" s="2006"/>
      <c r="U67" s="2006"/>
      <c r="V67" s="2006"/>
      <c r="W67" s="2006"/>
      <c r="X67" s="2006"/>
      <c r="Y67" s="2006"/>
      <c r="Z67" s="2007"/>
      <c r="AA67" s="1971" t="s">
        <v>1187</v>
      </c>
      <c r="AB67" s="1972"/>
    </row>
    <row r="68" spans="1:28" s="14" customFormat="1" ht="18" customHeight="1" thickBot="1" x14ac:dyDescent="0.3">
      <c r="A68" s="2032" t="s">
        <v>1175</v>
      </c>
      <c r="B68" s="2032"/>
      <c r="C68" s="2032"/>
      <c r="D68" s="2008" t="s">
        <v>1145</v>
      </c>
      <c r="E68" s="2008"/>
      <c r="F68" s="2008"/>
      <c r="G68" s="2008"/>
      <c r="H68" s="2008"/>
      <c r="I68" s="2008"/>
      <c r="J68" s="2008"/>
      <c r="K68" s="2008"/>
      <c r="L68" s="2008"/>
      <c r="M68" s="2008"/>
      <c r="N68" s="2008"/>
      <c r="O68" s="2008"/>
      <c r="P68" s="2008"/>
      <c r="Q68" s="2008"/>
      <c r="R68" s="2008"/>
      <c r="S68" s="2008"/>
      <c r="T68" s="2008"/>
      <c r="U68" s="2008"/>
      <c r="V68" s="2008"/>
      <c r="W68" s="2008"/>
      <c r="X68" s="2008"/>
      <c r="Y68" s="2008"/>
      <c r="Z68" s="2008"/>
    </row>
    <row r="69" spans="1:28" s="14" customFormat="1" ht="18" customHeight="1" x14ac:dyDescent="0.25">
      <c r="A69" s="1981" t="s">
        <v>1144</v>
      </c>
      <c r="B69" s="1982"/>
      <c r="C69" s="1982"/>
      <c r="D69" s="2004" t="s">
        <v>1148</v>
      </c>
      <c r="E69" s="2004"/>
      <c r="F69" s="2004"/>
      <c r="G69" s="2004"/>
      <c r="H69" s="2004"/>
      <c r="I69" s="2004"/>
      <c r="J69" s="2004"/>
      <c r="K69" s="2004"/>
      <c r="L69" s="2004"/>
      <c r="M69" s="2004"/>
      <c r="N69" s="2004"/>
      <c r="O69" s="2004"/>
      <c r="P69" s="2004"/>
      <c r="Q69" s="2004"/>
      <c r="R69" s="2004"/>
      <c r="S69" s="2004"/>
      <c r="T69" s="2004"/>
      <c r="U69" s="2004"/>
      <c r="V69" s="2004"/>
      <c r="W69" s="2004"/>
      <c r="X69" s="2004"/>
      <c r="Y69" s="2004"/>
      <c r="Z69" s="2005"/>
    </row>
    <row r="70" spans="1:28" s="14" customFormat="1" ht="18" customHeight="1" x14ac:dyDescent="0.25">
      <c r="A70" s="1983"/>
      <c r="B70" s="1984"/>
      <c r="C70" s="1984"/>
      <c r="D70" s="2020" t="s">
        <v>627</v>
      </c>
      <c r="E70" s="2020"/>
      <c r="F70" s="2020"/>
      <c r="G70" s="2020"/>
      <c r="H70" s="2020"/>
      <c r="I70" s="2020"/>
      <c r="J70" s="2020"/>
      <c r="K70" s="2020"/>
      <c r="L70" s="2020"/>
      <c r="M70" s="2020"/>
      <c r="N70" s="2020"/>
      <c r="O70" s="2020"/>
      <c r="P70" s="2020"/>
      <c r="Q70" s="2020"/>
      <c r="R70" s="2020"/>
      <c r="S70" s="2020"/>
      <c r="T70" s="2020"/>
      <c r="U70" s="2020"/>
      <c r="V70" s="2020"/>
      <c r="W70" s="2020"/>
      <c r="X70" s="2020"/>
      <c r="Y70" s="2020"/>
      <c r="Z70" s="2021"/>
    </row>
    <row r="71" spans="1:28" s="14" customFormat="1" ht="18" customHeight="1" x14ac:dyDescent="0.25">
      <c r="A71" s="1983"/>
      <c r="B71" s="1984"/>
      <c r="C71" s="1984"/>
      <c r="D71" s="2015" t="s">
        <v>628</v>
      </c>
      <c r="E71" s="2015"/>
      <c r="F71" s="2015"/>
      <c r="G71" s="2015"/>
      <c r="H71" s="2015"/>
      <c r="I71" s="2015"/>
      <c r="J71" s="2015"/>
      <c r="K71" s="2015"/>
      <c r="L71" s="2015"/>
      <c r="M71" s="2015"/>
      <c r="N71" s="2015"/>
      <c r="O71" s="2015"/>
      <c r="P71" s="2015"/>
      <c r="Q71" s="2015"/>
      <c r="R71" s="2015"/>
      <c r="S71" s="2015"/>
      <c r="T71" s="2015"/>
      <c r="U71" s="2015"/>
      <c r="V71" s="2015"/>
      <c r="W71" s="2015"/>
      <c r="X71" s="2015"/>
      <c r="Y71" s="2015"/>
      <c r="Z71" s="2016"/>
    </row>
    <row r="72" spans="1:28" s="14" customFormat="1" ht="18" customHeight="1" x14ac:dyDescent="0.25">
      <c r="A72" s="2033"/>
      <c r="B72" s="2034"/>
      <c r="C72" s="2034"/>
      <c r="D72" s="2051" t="s">
        <v>3495</v>
      </c>
      <c r="E72" s="2052"/>
      <c r="F72" s="2052"/>
      <c r="G72" s="2052"/>
      <c r="H72" s="2052"/>
      <c r="I72" s="2052"/>
      <c r="J72" s="2052"/>
      <c r="K72" s="2052"/>
      <c r="L72" s="2052"/>
      <c r="M72" s="2052"/>
      <c r="N72" s="2052"/>
      <c r="O72" s="2052"/>
      <c r="P72" s="2052"/>
      <c r="Q72" s="2052"/>
      <c r="R72" s="2052"/>
      <c r="S72" s="2052"/>
      <c r="T72" s="2052"/>
      <c r="U72" s="2052"/>
      <c r="V72" s="2052"/>
      <c r="W72" s="2052"/>
      <c r="X72" s="2052"/>
      <c r="Y72" s="2052"/>
      <c r="Z72" s="2053"/>
    </row>
    <row r="73" spans="1:28" s="14" customFormat="1" ht="18" customHeight="1" x14ac:dyDescent="0.25">
      <c r="A73" s="2035"/>
      <c r="B73" s="2036"/>
      <c r="C73" s="2036"/>
      <c r="D73" s="1991" t="s">
        <v>3521</v>
      </c>
      <c r="E73" s="1992"/>
      <c r="F73" s="1992"/>
      <c r="G73" s="1992"/>
      <c r="H73" s="1992"/>
      <c r="I73" s="1992"/>
      <c r="J73" s="1992"/>
      <c r="K73" s="1992"/>
      <c r="L73" s="1992"/>
      <c r="M73" s="1992"/>
      <c r="N73" s="1992"/>
      <c r="O73" s="1992"/>
      <c r="P73" s="1992"/>
      <c r="Q73" s="1992"/>
      <c r="R73" s="1992"/>
      <c r="S73" s="1992"/>
      <c r="T73" s="1992"/>
      <c r="U73" s="1992"/>
      <c r="V73" s="1992"/>
      <c r="W73" s="1992"/>
      <c r="X73" s="1992"/>
      <c r="Y73" s="1992"/>
      <c r="Z73" s="1993"/>
    </row>
    <row r="74" spans="1:28" s="14" customFormat="1" ht="109.5" customHeight="1" thickBot="1" x14ac:dyDescent="0.3">
      <c r="A74" s="1985"/>
      <c r="B74" s="1986"/>
      <c r="C74" s="1986"/>
      <c r="D74" s="2006" t="s">
        <v>3523</v>
      </c>
      <c r="E74" s="2006"/>
      <c r="F74" s="2006"/>
      <c r="G74" s="2006"/>
      <c r="H74" s="2006"/>
      <c r="I74" s="2006"/>
      <c r="J74" s="2006"/>
      <c r="K74" s="2006"/>
      <c r="L74" s="2006"/>
      <c r="M74" s="2006"/>
      <c r="N74" s="2006"/>
      <c r="O74" s="2006"/>
      <c r="P74" s="2006"/>
      <c r="Q74" s="2006"/>
      <c r="R74" s="2006"/>
      <c r="S74" s="2006"/>
      <c r="T74" s="2006"/>
      <c r="U74" s="2006"/>
      <c r="V74" s="2006"/>
      <c r="W74" s="2006"/>
      <c r="X74" s="2006"/>
      <c r="Y74" s="2006"/>
      <c r="Z74" s="2007"/>
    </row>
    <row r="75" spans="1:28" s="14" customFormat="1" ht="18" customHeight="1" thickBot="1" x14ac:dyDescent="0.3">
      <c r="A75" s="1973" t="s">
        <v>1176</v>
      </c>
      <c r="B75" s="1974"/>
      <c r="C75" s="1974"/>
      <c r="D75" s="2018" t="s">
        <v>1150</v>
      </c>
      <c r="E75" s="2018"/>
      <c r="F75" s="2018"/>
      <c r="G75" s="2018"/>
      <c r="H75" s="2018"/>
      <c r="I75" s="2018"/>
      <c r="J75" s="2018"/>
      <c r="K75" s="2018"/>
      <c r="L75" s="2018"/>
      <c r="M75" s="2018"/>
      <c r="N75" s="2018"/>
      <c r="O75" s="2018"/>
      <c r="P75" s="2018"/>
      <c r="Q75" s="2018"/>
      <c r="R75" s="2018"/>
      <c r="S75" s="2018"/>
      <c r="T75" s="2018"/>
      <c r="U75" s="2018"/>
      <c r="V75" s="2018"/>
      <c r="W75" s="2018"/>
      <c r="X75" s="2018"/>
      <c r="Y75" s="2018"/>
      <c r="Z75" s="2019"/>
    </row>
    <row r="76" spans="1:28" s="14" customFormat="1" ht="18" customHeight="1" x14ac:dyDescent="0.25">
      <c r="A76" s="1981" t="s">
        <v>1177</v>
      </c>
      <c r="B76" s="1982"/>
      <c r="C76" s="1982"/>
      <c r="D76" s="2004" t="s">
        <v>1148</v>
      </c>
      <c r="E76" s="2004"/>
      <c r="F76" s="2004"/>
      <c r="G76" s="2004"/>
      <c r="H76" s="2004"/>
      <c r="I76" s="2004"/>
      <c r="J76" s="2004"/>
      <c r="K76" s="2004"/>
      <c r="L76" s="2004"/>
      <c r="M76" s="2004"/>
      <c r="N76" s="2004"/>
      <c r="O76" s="2004"/>
      <c r="P76" s="2004"/>
      <c r="Q76" s="2004"/>
      <c r="R76" s="2004"/>
      <c r="S76" s="2004"/>
      <c r="T76" s="2004"/>
      <c r="U76" s="2004"/>
      <c r="V76" s="2004"/>
      <c r="W76" s="2004"/>
      <c r="X76" s="2004"/>
      <c r="Y76" s="2004"/>
      <c r="Z76" s="2005"/>
    </row>
    <row r="77" spans="1:28" s="14" customFormat="1" ht="18" customHeight="1" x14ac:dyDescent="0.25">
      <c r="A77" s="1983"/>
      <c r="B77" s="1984"/>
      <c r="C77" s="1984"/>
      <c r="D77" s="2020" t="s">
        <v>627</v>
      </c>
      <c r="E77" s="2020"/>
      <c r="F77" s="2020"/>
      <c r="G77" s="2020"/>
      <c r="H77" s="2020"/>
      <c r="I77" s="2020"/>
      <c r="J77" s="2020"/>
      <c r="K77" s="2020"/>
      <c r="L77" s="2020"/>
      <c r="M77" s="2020"/>
      <c r="N77" s="2020"/>
      <c r="O77" s="2020"/>
      <c r="P77" s="2020"/>
      <c r="Q77" s="2020"/>
      <c r="R77" s="2020"/>
      <c r="S77" s="2020"/>
      <c r="T77" s="2020"/>
      <c r="U77" s="2020"/>
      <c r="V77" s="2020"/>
      <c r="W77" s="2020"/>
      <c r="X77" s="2020"/>
      <c r="Y77" s="2020"/>
      <c r="Z77" s="2021"/>
    </row>
    <row r="78" spans="1:28" s="14" customFormat="1" ht="18" customHeight="1" x14ac:dyDescent="0.25">
      <c r="A78" s="1983"/>
      <c r="B78" s="1984"/>
      <c r="C78" s="1984"/>
      <c r="D78" s="2015" t="s">
        <v>628</v>
      </c>
      <c r="E78" s="2015"/>
      <c r="F78" s="2015"/>
      <c r="G78" s="2015"/>
      <c r="H78" s="2015"/>
      <c r="I78" s="2015"/>
      <c r="J78" s="2015"/>
      <c r="K78" s="2015"/>
      <c r="L78" s="2015"/>
      <c r="M78" s="2015"/>
      <c r="N78" s="2015"/>
      <c r="O78" s="2015"/>
      <c r="P78" s="2015"/>
      <c r="Q78" s="2015"/>
      <c r="R78" s="2015"/>
      <c r="S78" s="2015"/>
      <c r="T78" s="2015"/>
      <c r="U78" s="2015"/>
      <c r="V78" s="2015"/>
      <c r="W78" s="2015"/>
      <c r="X78" s="2015"/>
      <c r="Y78" s="2015"/>
      <c r="Z78" s="2016"/>
    </row>
    <row r="79" spans="1:28" s="14" customFormat="1" ht="18" customHeight="1" x14ac:dyDescent="0.25">
      <c r="A79" s="2033"/>
      <c r="B79" s="2034"/>
      <c r="C79" s="2034"/>
      <c r="D79" s="2051" t="s">
        <v>3495</v>
      </c>
      <c r="E79" s="2052"/>
      <c r="F79" s="2052"/>
      <c r="G79" s="2052"/>
      <c r="H79" s="2052"/>
      <c r="I79" s="2052"/>
      <c r="J79" s="2052"/>
      <c r="K79" s="2052"/>
      <c r="L79" s="2052"/>
      <c r="M79" s="2052"/>
      <c r="N79" s="2052"/>
      <c r="O79" s="2052"/>
      <c r="P79" s="2052"/>
      <c r="Q79" s="2052"/>
      <c r="R79" s="2052"/>
      <c r="S79" s="2052"/>
      <c r="T79" s="2052"/>
      <c r="U79" s="2052"/>
      <c r="V79" s="2052"/>
      <c r="W79" s="2052"/>
      <c r="X79" s="2052"/>
      <c r="Y79" s="2052"/>
      <c r="Z79" s="2053"/>
    </row>
    <row r="80" spans="1:28" s="14" customFormat="1" ht="18" customHeight="1" x14ac:dyDescent="0.25">
      <c r="A80" s="2035"/>
      <c r="B80" s="2036"/>
      <c r="C80" s="2036"/>
      <c r="D80" s="1991" t="s">
        <v>3521</v>
      </c>
      <c r="E80" s="1992"/>
      <c r="F80" s="1992"/>
      <c r="G80" s="1992"/>
      <c r="H80" s="1992"/>
      <c r="I80" s="1992"/>
      <c r="J80" s="1992"/>
      <c r="K80" s="1992"/>
      <c r="L80" s="1992"/>
      <c r="M80" s="1992"/>
      <c r="N80" s="1992"/>
      <c r="O80" s="1992"/>
      <c r="P80" s="1992"/>
      <c r="Q80" s="1992"/>
      <c r="R80" s="1992"/>
      <c r="S80" s="1992"/>
      <c r="T80" s="1992"/>
      <c r="U80" s="1992"/>
      <c r="V80" s="1992"/>
      <c r="W80" s="1992"/>
      <c r="X80" s="1992"/>
      <c r="Y80" s="1992"/>
      <c r="Z80" s="1993"/>
    </row>
    <row r="81" spans="1:26" s="14" customFormat="1" ht="30.75" customHeight="1" thickBot="1" x14ac:dyDescent="0.3">
      <c r="A81" s="1985"/>
      <c r="B81" s="1986"/>
      <c r="C81" s="1986"/>
      <c r="D81" s="1989" t="s">
        <v>3524</v>
      </c>
      <c r="E81" s="1989"/>
      <c r="F81" s="1989"/>
      <c r="G81" s="1989"/>
      <c r="H81" s="1989"/>
      <c r="I81" s="1989"/>
      <c r="J81" s="1989"/>
      <c r="K81" s="1989"/>
      <c r="L81" s="1989"/>
      <c r="M81" s="1989"/>
      <c r="N81" s="1989"/>
      <c r="O81" s="1989"/>
      <c r="P81" s="1989"/>
      <c r="Q81" s="1989"/>
      <c r="R81" s="1989"/>
      <c r="S81" s="1989"/>
      <c r="T81" s="1989"/>
      <c r="U81" s="1989"/>
      <c r="V81" s="1989"/>
      <c r="W81" s="1989"/>
      <c r="X81" s="1989"/>
      <c r="Y81" s="1989"/>
      <c r="Z81" s="1990"/>
    </row>
    <row r="82" spans="1:26" s="14" customFormat="1" ht="255" customHeight="1" thickBot="1" x14ac:dyDescent="0.3">
      <c r="A82" s="1973" t="s">
        <v>1028</v>
      </c>
      <c r="B82" s="1974"/>
      <c r="C82" s="1974"/>
      <c r="D82" s="2018" t="s">
        <v>1188</v>
      </c>
      <c r="E82" s="2018"/>
      <c r="F82" s="2018"/>
      <c r="G82" s="2018"/>
      <c r="H82" s="2018"/>
      <c r="I82" s="2018"/>
      <c r="J82" s="2018"/>
      <c r="K82" s="2018"/>
      <c r="L82" s="2018"/>
      <c r="M82" s="2018"/>
      <c r="N82" s="2018"/>
      <c r="O82" s="2018"/>
      <c r="P82" s="2018"/>
      <c r="Q82" s="2018"/>
      <c r="R82" s="2018"/>
      <c r="S82" s="2018"/>
      <c r="T82" s="2018"/>
      <c r="U82" s="2018"/>
      <c r="V82" s="2018"/>
      <c r="W82" s="2018"/>
      <c r="X82" s="2018"/>
      <c r="Y82" s="2018"/>
      <c r="Z82" s="2019"/>
    </row>
    <row r="83" spans="1:26" s="14" customFormat="1" ht="18" customHeight="1" thickBot="1" x14ac:dyDescent="0.3">
      <c r="A83" s="1973" t="s">
        <v>1178</v>
      </c>
      <c r="B83" s="1974"/>
      <c r="C83" s="1974"/>
      <c r="D83" s="2018" t="s">
        <v>1149</v>
      </c>
      <c r="E83" s="2018"/>
      <c r="F83" s="2018"/>
      <c r="G83" s="2018"/>
      <c r="H83" s="2018"/>
      <c r="I83" s="2018"/>
      <c r="J83" s="2018"/>
      <c r="K83" s="2018"/>
      <c r="L83" s="2018"/>
      <c r="M83" s="2018"/>
      <c r="N83" s="2018"/>
      <c r="O83" s="2018"/>
      <c r="P83" s="2018"/>
      <c r="Q83" s="2018"/>
      <c r="R83" s="2018"/>
      <c r="S83" s="2018"/>
      <c r="T83" s="2018"/>
      <c r="U83" s="2018"/>
      <c r="V83" s="2018"/>
      <c r="W83" s="2018"/>
      <c r="X83" s="2018"/>
      <c r="Y83" s="2018"/>
      <c r="Z83" s="2019"/>
    </row>
    <row r="84" spans="1:26" s="14" customFormat="1" ht="18" customHeight="1" thickBot="1" x14ac:dyDescent="0.3">
      <c r="A84" s="1973" t="s">
        <v>1151</v>
      </c>
      <c r="B84" s="1974"/>
      <c r="C84" s="1974"/>
      <c r="D84" s="2018" t="s">
        <v>1154</v>
      </c>
      <c r="E84" s="2018"/>
      <c r="F84" s="2018"/>
      <c r="G84" s="2018"/>
      <c r="H84" s="2018"/>
      <c r="I84" s="2018"/>
      <c r="J84" s="2018"/>
      <c r="K84" s="2018"/>
      <c r="L84" s="2018"/>
      <c r="M84" s="2018"/>
      <c r="N84" s="2018"/>
      <c r="O84" s="2018"/>
      <c r="P84" s="2018"/>
      <c r="Q84" s="2018"/>
      <c r="R84" s="2018"/>
      <c r="S84" s="2018"/>
      <c r="T84" s="2018"/>
      <c r="U84" s="2018"/>
      <c r="V84" s="2018"/>
      <c r="W84" s="2018"/>
      <c r="X84" s="2018"/>
      <c r="Y84" s="2018"/>
      <c r="Z84" s="2019"/>
    </row>
    <row r="85" spans="1:26" s="14" customFormat="1" ht="18" customHeight="1" thickBot="1" x14ac:dyDescent="0.3">
      <c r="A85" s="1973" t="s">
        <v>1173</v>
      </c>
      <c r="B85" s="1974"/>
      <c r="C85" s="1974"/>
      <c r="D85" s="2018" t="s">
        <v>1172</v>
      </c>
      <c r="E85" s="2018"/>
      <c r="F85" s="2018"/>
      <c r="G85" s="2018"/>
      <c r="H85" s="2018"/>
      <c r="I85" s="2018"/>
      <c r="J85" s="2018"/>
      <c r="K85" s="2018"/>
      <c r="L85" s="2018"/>
      <c r="M85" s="2018"/>
      <c r="N85" s="2018"/>
      <c r="O85" s="2018"/>
      <c r="P85" s="2018"/>
      <c r="Q85" s="2018"/>
      <c r="R85" s="2018"/>
      <c r="S85" s="2018"/>
      <c r="T85" s="2018"/>
      <c r="U85" s="2018"/>
      <c r="V85" s="2018"/>
      <c r="W85" s="2018"/>
      <c r="X85" s="2018"/>
      <c r="Y85" s="2018"/>
      <c r="Z85" s="2019"/>
    </row>
    <row r="86" spans="1:26" s="14" customFormat="1" ht="42" customHeight="1" thickBot="1" x14ac:dyDescent="0.3">
      <c r="A86" s="1973" t="s">
        <v>1152</v>
      </c>
      <c r="B86" s="1974"/>
      <c r="C86" s="1974"/>
      <c r="D86" s="2018" t="s">
        <v>1199</v>
      </c>
      <c r="E86" s="2018"/>
      <c r="F86" s="2018"/>
      <c r="G86" s="2018"/>
      <c r="H86" s="2018"/>
      <c r="I86" s="2018"/>
      <c r="J86" s="2018"/>
      <c r="K86" s="2018"/>
      <c r="L86" s="2018"/>
      <c r="M86" s="2018"/>
      <c r="N86" s="2018"/>
      <c r="O86" s="2018"/>
      <c r="P86" s="2018"/>
      <c r="Q86" s="2018"/>
      <c r="R86" s="2018"/>
      <c r="S86" s="2018"/>
      <c r="T86" s="2018"/>
      <c r="U86" s="2018"/>
      <c r="V86" s="2018"/>
      <c r="W86" s="2018"/>
      <c r="X86" s="2018"/>
      <c r="Y86" s="2018"/>
      <c r="Z86" s="2019"/>
    </row>
    <row r="87" spans="1:26" s="14" customFormat="1" ht="30.75" customHeight="1" thickBot="1" x14ac:dyDescent="0.3">
      <c r="A87" s="1985"/>
      <c r="B87" s="1986"/>
      <c r="C87" s="1986"/>
      <c r="D87" s="2039" t="s">
        <v>1192</v>
      </c>
      <c r="E87" s="2040"/>
      <c r="F87" s="2040"/>
      <c r="G87" s="2040"/>
      <c r="H87" s="2040"/>
      <c r="I87" s="2040"/>
      <c r="J87" s="2040"/>
      <c r="K87" s="2040"/>
      <c r="L87" s="2040"/>
      <c r="M87" s="2040"/>
      <c r="N87" s="2040"/>
      <c r="O87" s="2040"/>
      <c r="P87" s="2040"/>
      <c r="Q87" s="2040"/>
      <c r="R87" s="2040"/>
      <c r="S87" s="2040"/>
      <c r="T87" s="2040"/>
      <c r="U87" s="2040"/>
      <c r="V87" s="2040"/>
      <c r="W87" s="2040"/>
      <c r="X87" s="2040"/>
      <c r="Y87" s="2040"/>
      <c r="Z87" s="2041"/>
    </row>
    <row r="88" spans="1:26" s="14" customFormat="1" ht="18" customHeight="1" thickBot="1" x14ac:dyDescent="0.3">
      <c r="A88" s="1973" t="s">
        <v>1179</v>
      </c>
      <c r="B88" s="1974"/>
      <c r="C88" s="1974"/>
      <c r="D88" s="1987" t="s">
        <v>1155</v>
      </c>
      <c r="E88" s="1987"/>
      <c r="F88" s="1987"/>
      <c r="G88" s="1987"/>
      <c r="H88" s="1987"/>
      <c r="I88" s="1987"/>
      <c r="J88" s="1987"/>
      <c r="K88" s="1987"/>
      <c r="L88" s="1987"/>
      <c r="M88" s="1987"/>
      <c r="N88" s="1987"/>
      <c r="O88" s="1987"/>
      <c r="P88" s="1987"/>
      <c r="Q88" s="1987"/>
      <c r="R88" s="1987"/>
      <c r="S88" s="1987"/>
      <c r="T88" s="1987"/>
      <c r="U88" s="1987"/>
      <c r="V88" s="1987"/>
      <c r="W88" s="1987"/>
      <c r="X88" s="1987"/>
      <c r="Y88" s="1987"/>
      <c r="Z88" s="1988"/>
    </row>
    <row r="89" spans="1:26" s="14" customFormat="1" ht="28.5" customHeight="1" x14ac:dyDescent="0.25">
      <c r="A89" s="1981" t="s">
        <v>1153</v>
      </c>
      <c r="B89" s="1982"/>
      <c r="C89" s="1982"/>
      <c r="D89" s="2024" t="s">
        <v>3341</v>
      </c>
      <c r="E89" s="2024"/>
      <c r="F89" s="2024"/>
      <c r="G89" s="2024"/>
      <c r="H89" s="2024"/>
      <c r="I89" s="2024"/>
      <c r="J89" s="2024"/>
      <c r="K89" s="2024"/>
      <c r="L89" s="2024"/>
      <c r="M89" s="2024"/>
      <c r="N89" s="2024"/>
      <c r="O89" s="2024"/>
      <c r="P89" s="2024"/>
      <c r="Q89" s="2024"/>
      <c r="R89" s="2024"/>
      <c r="S89" s="2024"/>
      <c r="T89" s="2024"/>
      <c r="U89" s="2024"/>
      <c r="V89" s="2024"/>
      <c r="W89" s="2024"/>
      <c r="X89" s="2024"/>
      <c r="Y89" s="2024"/>
      <c r="Z89" s="2025"/>
    </row>
    <row r="90" spans="1:26" s="14" customFormat="1" ht="18" customHeight="1" x14ac:dyDescent="0.25">
      <c r="A90" s="1983"/>
      <c r="B90" s="1984"/>
      <c r="C90" s="1984"/>
      <c r="D90" s="2001" t="s">
        <v>3342</v>
      </c>
      <c r="E90" s="2002"/>
      <c r="F90" s="2002"/>
      <c r="G90" s="2002"/>
      <c r="H90" s="2002"/>
      <c r="I90" s="2002"/>
      <c r="J90" s="2002"/>
      <c r="K90" s="2002"/>
      <c r="L90" s="2002"/>
      <c r="M90" s="2002"/>
      <c r="N90" s="2002"/>
      <c r="O90" s="2002"/>
      <c r="P90" s="2002"/>
      <c r="Q90" s="2002"/>
      <c r="R90" s="2002"/>
      <c r="S90" s="2002"/>
      <c r="T90" s="2002"/>
      <c r="U90" s="2002"/>
      <c r="V90" s="2002"/>
      <c r="W90" s="2002"/>
      <c r="X90" s="2002"/>
      <c r="Y90" s="2002"/>
      <c r="Z90" s="2003"/>
    </row>
    <row r="91" spans="1:26" s="14" customFormat="1" ht="27.75" customHeight="1" thickBot="1" x14ac:dyDescent="0.3">
      <c r="A91" s="1985"/>
      <c r="B91" s="1986"/>
      <c r="C91" s="1986"/>
      <c r="D91" s="2026" t="s">
        <v>1200</v>
      </c>
      <c r="E91" s="2026"/>
      <c r="F91" s="2026"/>
      <c r="G91" s="2026"/>
      <c r="H91" s="2026"/>
      <c r="I91" s="2026"/>
      <c r="J91" s="2026"/>
      <c r="K91" s="2026"/>
      <c r="L91" s="2026"/>
      <c r="M91" s="2026"/>
      <c r="N91" s="2026"/>
      <c r="O91" s="2026"/>
      <c r="P91" s="2026"/>
      <c r="Q91" s="2026"/>
      <c r="R91" s="2026"/>
      <c r="S91" s="2026"/>
      <c r="T91" s="2026"/>
      <c r="U91" s="2026"/>
      <c r="V91" s="2026"/>
      <c r="W91" s="2026"/>
      <c r="X91" s="2026"/>
      <c r="Y91" s="2026"/>
      <c r="Z91" s="2027"/>
    </row>
    <row r="92" spans="1:26" s="14" customFormat="1" ht="18" customHeight="1" thickBot="1" x14ac:dyDescent="0.3">
      <c r="A92" s="1973" t="s">
        <v>1180</v>
      </c>
      <c r="B92" s="1974"/>
      <c r="C92" s="1974"/>
      <c r="D92" s="1987" t="s">
        <v>1157</v>
      </c>
      <c r="E92" s="1987"/>
      <c r="F92" s="1987"/>
      <c r="G92" s="1987"/>
      <c r="H92" s="1987"/>
      <c r="I92" s="1987"/>
      <c r="J92" s="1987"/>
      <c r="K92" s="1987"/>
      <c r="L92" s="1987"/>
      <c r="M92" s="1987"/>
      <c r="N92" s="1987"/>
      <c r="O92" s="1987"/>
      <c r="P92" s="1987"/>
      <c r="Q92" s="1987"/>
      <c r="R92" s="1987"/>
      <c r="S92" s="1987"/>
      <c r="T92" s="1987"/>
      <c r="U92" s="1987"/>
      <c r="V92" s="1987"/>
      <c r="W92" s="1987"/>
      <c r="X92" s="1987"/>
      <c r="Y92" s="1987"/>
      <c r="Z92" s="1988"/>
    </row>
    <row r="93" spans="1:26" s="14" customFormat="1" ht="27" customHeight="1" x14ac:dyDescent="0.25">
      <c r="A93" s="1981" t="s">
        <v>1156</v>
      </c>
      <c r="B93" s="1982"/>
      <c r="C93" s="1982"/>
      <c r="D93" s="2004" t="s">
        <v>3343</v>
      </c>
      <c r="E93" s="2004"/>
      <c r="F93" s="2004"/>
      <c r="G93" s="2004"/>
      <c r="H93" s="2004"/>
      <c r="I93" s="2004"/>
      <c r="J93" s="2004"/>
      <c r="K93" s="2004"/>
      <c r="L93" s="2004"/>
      <c r="M93" s="2004"/>
      <c r="N93" s="2004"/>
      <c r="O93" s="2004"/>
      <c r="P93" s="2004"/>
      <c r="Q93" s="2004"/>
      <c r="R93" s="2004"/>
      <c r="S93" s="2004"/>
      <c r="T93" s="2004"/>
      <c r="U93" s="2004"/>
      <c r="V93" s="2004"/>
      <c r="W93" s="2004"/>
      <c r="X93" s="2004"/>
      <c r="Y93" s="2004"/>
      <c r="Z93" s="2005"/>
    </row>
    <row r="94" spans="1:26" s="14" customFormat="1" ht="18" customHeight="1" x14ac:dyDescent="0.25">
      <c r="A94" s="1983"/>
      <c r="B94" s="1984"/>
      <c r="C94" s="1984"/>
      <c r="D94" s="2001" t="s">
        <v>3344</v>
      </c>
      <c r="E94" s="2002"/>
      <c r="F94" s="2002"/>
      <c r="G94" s="2002"/>
      <c r="H94" s="2002"/>
      <c r="I94" s="2002"/>
      <c r="J94" s="2002"/>
      <c r="K94" s="2002"/>
      <c r="L94" s="2002"/>
      <c r="M94" s="2002"/>
      <c r="N94" s="2002"/>
      <c r="O94" s="2002"/>
      <c r="P94" s="2002"/>
      <c r="Q94" s="2002"/>
      <c r="R94" s="2002"/>
      <c r="S94" s="2002"/>
      <c r="T94" s="2002"/>
      <c r="U94" s="2002"/>
      <c r="V94" s="2002"/>
      <c r="W94" s="2002"/>
      <c r="X94" s="2002"/>
      <c r="Y94" s="2002"/>
      <c r="Z94" s="2003"/>
    </row>
    <row r="95" spans="1:26" s="14" customFormat="1" ht="18" customHeight="1" thickBot="1" x14ac:dyDescent="0.3">
      <c r="A95" s="1985"/>
      <c r="B95" s="1986"/>
      <c r="C95" s="1986"/>
      <c r="D95" s="1989" t="s">
        <v>1201</v>
      </c>
      <c r="E95" s="1989"/>
      <c r="F95" s="1989"/>
      <c r="G95" s="1989"/>
      <c r="H95" s="1989"/>
      <c r="I95" s="1989"/>
      <c r="J95" s="1989"/>
      <c r="K95" s="1989"/>
      <c r="L95" s="1989"/>
      <c r="M95" s="1989"/>
      <c r="N95" s="1989"/>
      <c r="O95" s="1989"/>
      <c r="P95" s="1989"/>
      <c r="Q95" s="1989"/>
      <c r="R95" s="1989"/>
      <c r="S95" s="1989"/>
      <c r="T95" s="1989"/>
      <c r="U95" s="1989"/>
      <c r="V95" s="1989"/>
      <c r="W95" s="1989"/>
      <c r="X95" s="1989"/>
      <c r="Y95" s="1989"/>
      <c r="Z95" s="1990"/>
    </row>
    <row r="96" spans="1:26" s="14" customFormat="1" ht="18" customHeight="1" thickBot="1" x14ac:dyDescent="0.3">
      <c r="A96" s="1973" t="s">
        <v>1181</v>
      </c>
      <c r="B96" s="1974"/>
      <c r="C96" s="1974"/>
      <c r="D96" s="1987" t="s">
        <v>1158</v>
      </c>
      <c r="E96" s="1987"/>
      <c r="F96" s="1987"/>
      <c r="G96" s="1987"/>
      <c r="H96" s="1987"/>
      <c r="I96" s="1987"/>
      <c r="J96" s="1987"/>
      <c r="K96" s="1987"/>
      <c r="L96" s="1987"/>
      <c r="M96" s="1987"/>
      <c r="N96" s="1987"/>
      <c r="O96" s="1987"/>
      <c r="P96" s="1987"/>
      <c r="Q96" s="1987"/>
      <c r="R96" s="1987"/>
      <c r="S96" s="1987"/>
      <c r="T96" s="1987"/>
      <c r="U96" s="1987"/>
      <c r="V96" s="1987"/>
      <c r="W96" s="1987"/>
      <c r="X96" s="1987"/>
      <c r="Y96" s="1987"/>
      <c r="Z96" s="1988"/>
    </row>
    <row r="97" spans="1:26" s="14" customFormat="1" ht="26.25" customHeight="1" x14ac:dyDescent="0.25">
      <c r="A97" s="1981" t="s">
        <v>1159</v>
      </c>
      <c r="B97" s="1982"/>
      <c r="C97" s="1982"/>
      <c r="D97" s="2004" t="s">
        <v>3345</v>
      </c>
      <c r="E97" s="2004"/>
      <c r="F97" s="2004"/>
      <c r="G97" s="2004"/>
      <c r="H97" s="2004"/>
      <c r="I97" s="2004"/>
      <c r="J97" s="2004"/>
      <c r="K97" s="2004"/>
      <c r="L97" s="2004"/>
      <c r="M97" s="2004"/>
      <c r="N97" s="2004"/>
      <c r="O97" s="2004"/>
      <c r="P97" s="2004"/>
      <c r="Q97" s="2004"/>
      <c r="R97" s="2004"/>
      <c r="S97" s="2004"/>
      <c r="T97" s="2004"/>
      <c r="U97" s="2004"/>
      <c r="V97" s="2004"/>
      <c r="W97" s="2004"/>
      <c r="X97" s="2004"/>
      <c r="Y97" s="2004"/>
      <c r="Z97" s="2005"/>
    </row>
    <row r="98" spans="1:26" s="14" customFormat="1" ht="18" customHeight="1" x14ac:dyDescent="0.25">
      <c r="A98" s="1983"/>
      <c r="B98" s="1984"/>
      <c r="C98" s="1984"/>
      <c r="D98" s="2015" t="s">
        <v>3342</v>
      </c>
      <c r="E98" s="2015"/>
      <c r="F98" s="2015"/>
      <c r="G98" s="2015"/>
      <c r="H98" s="2015"/>
      <c r="I98" s="2015"/>
      <c r="J98" s="2015"/>
      <c r="K98" s="2015"/>
      <c r="L98" s="2015"/>
      <c r="M98" s="2015"/>
      <c r="N98" s="2015"/>
      <c r="O98" s="2015"/>
      <c r="P98" s="2015"/>
      <c r="Q98" s="2015"/>
      <c r="R98" s="2015"/>
      <c r="S98" s="2015"/>
      <c r="T98" s="2015"/>
      <c r="U98" s="2015"/>
      <c r="V98" s="2015"/>
      <c r="W98" s="2015"/>
      <c r="X98" s="2015"/>
      <c r="Y98" s="2015"/>
      <c r="Z98" s="2016"/>
    </row>
    <row r="99" spans="1:26" s="14" customFormat="1" ht="18" customHeight="1" thickBot="1" x14ac:dyDescent="0.3">
      <c r="A99" s="1985"/>
      <c r="B99" s="1986"/>
      <c r="C99" s="1986"/>
      <c r="D99" s="1989" t="s">
        <v>1202</v>
      </c>
      <c r="E99" s="1989"/>
      <c r="F99" s="1989"/>
      <c r="G99" s="1989"/>
      <c r="H99" s="1989"/>
      <c r="I99" s="1989"/>
      <c r="J99" s="1989"/>
      <c r="K99" s="1989"/>
      <c r="L99" s="1989"/>
      <c r="M99" s="1989"/>
      <c r="N99" s="1989"/>
      <c r="O99" s="1989"/>
      <c r="P99" s="1989"/>
      <c r="Q99" s="1989"/>
      <c r="R99" s="1989"/>
      <c r="S99" s="1989"/>
      <c r="T99" s="1989"/>
      <c r="U99" s="1989"/>
      <c r="V99" s="1989"/>
      <c r="W99" s="1989"/>
      <c r="X99" s="1989"/>
      <c r="Y99" s="1989"/>
      <c r="Z99" s="1990"/>
    </row>
    <row r="100" spans="1:26" s="14" customFormat="1" ht="18" customHeight="1" thickBot="1" x14ac:dyDescent="0.3">
      <c r="A100" s="1973" t="s">
        <v>1182</v>
      </c>
      <c r="B100" s="1974"/>
      <c r="C100" s="1974"/>
      <c r="D100" s="1987" t="s">
        <v>1160</v>
      </c>
      <c r="E100" s="1987"/>
      <c r="F100" s="1987"/>
      <c r="G100" s="1987"/>
      <c r="H100" s="1987"/>
      <c r="I100" s="1987"/>
      <c r="J100" s="1987"/>
      <c r="K100" s="1987"/>
      <c r="L100" s="1987"/>
      <c r="M100" s="1987"/>
      <c r="N100" s="1987"/>
      <c r="O100" s="1987"/>
      <c r="P100" s="1987"/>
      <c r="Q100" s="1987"/>
      <c r="R100" s="1987"/>
      <c r="S100" s="1987"/>
      <c r="T100" s="1987"/>
      <c r="U100" s="1987"/>
      <c r="V100" s="1987"/>
      <c r="W100" s="1987"/>
      <c r="X100" s="1987"/>
      <c r="Y100" s="1987"/>
      <c r="Z100" s="1988"/>
    </row>
    <row r="101" spans="1:26" s="14" customFormat="1" ht="26.25" customHeight="1" x14ac:dyDescent="0.25">
      <c r="A101" s="1981" t="s">
        <v>1161</v>
      </c>
      <c r="B101" s="1982"/>
      <c r="C101" s="1982"/>
      <c r="D101" s="2004" t="s">
        <v>3346</v>
      </c>
      <c r="E101" s="2004"/>
      <c r="F101" s="2004"/>
      <c r="G101" s="2004"/>
      <c r="H101" s="2004"/>
      <c r="I101" s="2004"/>
      <c r="J101" s="2004"/>
      <c r="K101" s="2004"/>
      <c r="L101" s="2004"/>
      <c r="M101" s="2004"/>
      <c r="N101" s="2004"/>
      <c r="O101" s="2004"/>
      <c r="P101" s="2004"/>
      <c r="Q101" s="2004"/>
      <c r="R101" s="2004"/>
      <c r="S101" s="2004"/>
      <c r="T101" s="2004"/>
      <c r="U101" s="2004"/>
      <c r="V101" s="2004"/>
      <c r="W101" s="2004"/>
      <c r="X101" s="2004"/>
      <c r="Y101" s="2004"/>
      <c r="Z101" s="2005"/>
    </row>
    <row r="102" spans="1:26" s="14" customFormat="1" ht="18" customHeight="1" x14ac:dyDescent="0.25">
      <c r="A102" s="1983"/>
      <c r="B102" s="1984"/>
      <c r="C102" s="1984"/>
      <c r="D102" s="2001" t="s">
        <v>3342</v>
      </c>
      <c r="E102" s="2002"/>
      <c r="F102" s="2002"/>
      <c r="G102" s="2002"/>
      <c r="H102" s="2002"/>
      <c r="I102" s="2002"/>
      <c r="J102" s="2002"/>
      <c r="K102" s="2002"/>
      <c r="L102" s="2002"/>
      <c r="M102" s="2002"/>
      <c r="N102" s="2002"/>
      <c r="O102" s="2002"/>
      <c r="P102" s="2002"/>
      <c r="Q102" s="2002"/>
      <c r="R102" s="2002"/>
      <c r="S102" s="2002"/>
      <c r="T102" s="2002"/>
      <c r="U102" s="2002"/>
      <c r="V102" s="2002"/>
      <c r="W102" s="2002"/>
      <c r="X102" s="2002"/>
      <c r="Y102" s="2002"/>
      <c r="Z102" s="2003"/>
    </row>
    <row r="103" spans="1:26" s="14" customFormat="1" ht="18" customHeight="1" thickBot="1" x14ac:dyDescent="0.3">
      <c r="A103" s="1985"/>
      <c r="B103" s="1986"/>
      <c r="C103" s="1986"/>
      <c r="D103" s="2026" t="s">
        <v>1203</v>
      </c>
      <c r="E103" s="2026"/>
      <c r="F103" s="2026"/>
      <c r="G103" s="2026"/>
      <c r="H103" s="2026"/>
      <c r="I103" s="2026"/>
      <c r="J103" s="2026"/>
      <c r="K103" s="2026"/>
      <c r="L103" s="2026"/>
      <c r="M103" s="2026"/>
      <c r="N103" s="2026"/>
      <c r="O103" s="2026"/>
      <c r="P103" s="2026"/>
      <c r="Q103" s="2026"/>
      <c r="R103" s="2026"/>
      <c r="S103" s="2026"/>
      <c r="T103" s="2026"/>
      <c r="U103" s="2026"/>
      <c r="V103" s="2026"/>
      <c r="W103" s="2026"/>
      <c r="X103" s="2026"/>
      <c r="Y103" s="2026"/>
      <c r="Z103" s="2027"/>
    </row>
    <row r="104" spans="1:26" s="14" customFormat="1" ht="18" customHeight="1" thickBot="1" x14ac:dyDescent="0.3">
      <c r="A104" s="1973" t="s">
        <v>1183</v>
      </c>
      <c r="B104" s="1974"/>
      <c r="C104" s="1974"/>
      <c r="D104" s="1987" t="s">
        <v>1162</v>
      </c>
      <c r="E104" s="1987"/>
      <c r="F104" s="1987"/>
      <c r="G104" s="1987"/>
      <c r="H104" s="1987"/>
      <c r="I104" s="1987"/>
      <c r="J104" s="1987"/>
      <c r="K104" s="1987"/>
      <c r="L104" s="1987"/>
      <c r="M104" s="1987"/>
      <c r="N104" s="1987"/>
      <c r="O104" s="1987"/>
      <c r="P104" s="1987"/>
      <c r="Q104" s="1987"/>
      <c r="R104" s="1987"/>
      <c r="S104" s="1987"/>
      <c r="T104" s="1987"/>
      <c r="U104" s="1987"/>
      <c r="V104" s="1987"/>
      <c r="W104" s="1987"/>
      <c r="X104" s="1987"/>
      <c r="Y104" s="1987"/>
      <c r="Z104" s="1988"/>
    </row>
    <row r="105" spans="1:26" s="14" customFormat="1" ht="29.25" customHeight="1" x14ac:dyDescent="0.25">
      <c r="A105" s="1975" t="s">
        <v>1163</v>
      </c>
      <c r="B105" s="1976"/>
      <c r="C105" s="1976"/>
      <c r="D105" s="2004" t="s">
        <v>3347</v>
      </c>
      <c r="E105" s="2004"/>
      <c r="F105" s="2004"/>
      <c r="G105" s="2004"/>
      <c r="H105" s="2004"/>
      <c r="I105" s="2004"/>
      <c r="J105" s="2004"/>
      <c r="K105" s="2004"/>
      <c r="L105" s="2004"/>
      <c r="M105" s="2004"/>
      <c r="N105" s="2004"/>
      <c r="O105" s="2004"/>
      <c r="P105" s="2004"/>
      <c r="Q105" s="2004"/>
      <c r="R105" s="2004"/>
      <c r="S105" s="2004"/>
      <c r="T105" s="2004"/>
      <c r="U105" s="2004"/>
      <c r="V105" s="2004"/>
      <c r="W105" s="2004"/>
      <c r="X105" s="2004"/>
      <c r="Y105" s="2004"/>
      <c r="Z105" s="2005"/>
    </row>
    <row r="106" spans="1:26" s="14" customFormat="1" ht="18" customHeight="1" x14ac:dyDescent="0.25">
      <c r="A106" s="1977"/>
      <c r="B106" s="1978"/>
      <c r="C106" s="1978"/>
      <c r="D106" s="2001" t="s">
        <v>3342</v>
      </c>
      <c r="E106" s="2002"/>
      <c r="F106" s="2002"/>
      <c r="G106" s="2002"/>
      <c r="H106" s="2002"/>
      <c r="I106" s="2002"/>
      <c r="J106" s="2002"/>
      <c r="K106" s="2002"/>
      <c r="L106" s="2002"/>
      <c r="M106" s="2002"/>
      <c r="N106" s="2002"/>
      <c r="O106" s="2002"/>
      <c r="P106" s="2002"/>
      <c r="Q106" s="2002"/>
      <c r="R106" s="2002"/>
      <c r="S106" s="2002"/>
      <c r="T106" s="2002"/>
      <c r="U106" s="2002"/>
      <c r="V106" s="2002"/>
      <c r="W106" s="2002"/>
      <c r="X106" s="2002"/>
      <c r="Y106" s="2002"/>
      <c r="Z106" s="2003"/>
    </row>
    <row r="107" spans="1:26" s="14" customFormat="1" ht="30" customHeight="1" thickBot="1" x14ac:dyDescent="0.3">
      <c r="A107" s="1979"/>
      <c r="B107" s="1980"/>
      <c r="C107" s="1980"/>
      <c r="D107" s="2026" t="s">
        <v>1204</v>
      </c>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7"/>
    </row>
    <row r="108" spans="1:26" s="14" customFormat="1" ht="18" customHeight="1" thickBot="1" x14ac:dyDescent="0.3">
      <c r="A108" s="1973" t="s">
        <v>1184</v>
      </c>
      <c r="B108" s="1974"/>
      <c r="C108" s="1974"/>
      <c r="D108" s="1987" t="s">
        <v>1164</v>
      </c>
      <c r="E108" s="1987"/>
      <c r="F108" s="1987"/>
      <c r="G108" s="1987"/>
      <c r="H108" s="1987"/>
      <c r="I108" s="1987"/>
      <c r="J108" s="1987"/>
      <c r="K108" s="1987"/>
      <c r="L108" s="1987"/>
      <c r="M108" s="1987"/>
      <c r="N108" s="1987"/>
      <c r="O108" s="1987"/>
      <c r="P108" s="1987"/>
      <c r="Q108" s="1987"/>
      <c r="R108" s="1987"/>
      <c r="S108" s="1987"/>
      <c r="T108" s="1987"/>
      <c r="U108" s="1987"/>
      <c r="V108" s="1987"/>
      <c r="W108" s="1987"/>
      <c r="X108" s="1987"/>
      <c r="Y108" s="1987"/>
      <c r="Z108" s="1988"/>
    </row>
    <row r="109" spans="1:26" s="14" customFormat="1" ht="18" customHeight="1" x14ac:dyDescent="0.25">
      <c r="A109" s="1981" t="s">
        <v>1165</v>
      </c>
      <c r="B109" s="1982"/>
      <c r="C109" s="1982"/>
      <c r="D109" s="2014" t="s">
        <v>3348</v>
      </c>
      <c r="E109" s="2012"/>
      <c r="F109" s="2012"/>
      <c r="G109" s="2012"/>
      <c r="H109" s="2012"/>
      <c r="I109" s="2012"/>
      <c r="J109" s="2012"/>
      <c r="K109" s="2012"/>
      <c r="L109" s="2012"/>
      <c r="M109" s="2012"/>
      <c r="N109" s="2012"/>
      <c r="O109" s="2012"/>
      <c r="P109" s="2012"/>
      <c r="Q109" s="2012"/>
      <c r="R109" s="2012"/>
      <c r="S109" s="2012"/>
      <c r="T109" s="2012"/>
      <c r="U109" s="2012"/>
      <c r="V109" s="2012"/>
      <c r="W109" s="2012"/>
      <c r="X109" s="2012"/>
      <c r="Y109" s="2012"/>
      <c r="Z109" s="2013"/>
    </row>
    <row r="110" spans="1:26" s="14" customFormat="1" ht="18" customHeight="1" x14ac:dyDescent="0.25">
      <c r="A110" s="1983"/>
      <c r="B110" s="1984"/>
      <c r="C110" s="1984"/>
      <c r="D110" s="2001" t="s">
        <v>3342</v>
      </c>
      <c r="E110" s="2002"/>
      <c r="F110" s="2002"/>
      <c r="G110" s="2002"/>
      <c r="H110" s="2002"/>
      <c r="I110" s="2002"/>
      <c r="J110" s="2002"/>
      <c r="K110" s="2002"/>
      <c r="L110" s="2002"/>
      <c r="M110" s="2002"/>
      <c r="N110" s="2002"/>
      <c r="O110" s="2002"/>
      <c r="P110" s="2002"/>
      <c r="Q110" s="2002"/>
      <c r="R110" s="2002"/>
      <c r="S110" s="2002"/>
      <c r="T110" s="2002"/>
      <c r="U110" s="2002"/>
      <c r="V110" s="2002"/>
      <c r="W110" s="2002"/>
      <c r="X110" s="2002"/>
      <c r="Y110" s="2002"/>
      <c r="Z110" s="2003"/>
    </row>
    <row r="111" spans="1:26" s="14" customFormat="1" ht="18" customHeight="1" thickBot="1" x14ac:dyDescent="0.3">
      <c r="A111" s="1985"/>
      <c r="B111" s="1986"/>
      <c r="C111" s="1986"/>
      <c r="D111" s="2026" t="s">
        <v>1205</v>
      </c>
      <c r="E111" s="2026"/>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7"/>
    </row>
    <row r="112" spans="1:26" s="14" customFormat="1" ht="18" customHeight="1" thickBot="1" x14ac:dyDescent="0.3">
      <c r="A112" s="1973" t="s">
        <v>1185</v>
      </c>
      <c r="B112" s="1974"/>
      <c r="C112" s="1974"/>
      <c r="D112" s="1987" t="s">
        <v>1168</v>
      </c>
      <c r="E112" s="1987"/>
      <c r="F112" s="1987"/>
      <c r="G112" s="1987"/>
      <c r="H112" s="1987"/>
      <c r="I112" s="1987"/>
      <c r="J112" s="1987"/>
      <c r="K112" s="1987"/>
      <c r="L112" s="1987"/>
      <c r="M112" s="1987"/>
      <c r="N112" s="1987"/>
      <c r="O112" s="1987"/>
      <c r="P112" s="1987"/>
      <c r="Q112" s="1987"/>
      <c r="R112" s="1987"/>
      <c r="S112" s="1987"/>
      <c r="T112" s="1987"/>
      <c r="U112" s="1987"/>
      <c r="V112" s="1987"/>
      <c r="W112" s="1987"/>
      <c r="X112" s="1987"/>
      <c r="Y112" s="1987"/>
      <c r="Z112" s="1988"/>
    </row>
    <row r="113" spans="1:26" s="14" customFormat="1" ht="28.5" customHeight="1" x14ac:dyDescent="0.25">
      <c r="A113" s="1981" t="s">
        <v>1166</v>
      </c>
      <c r="B113" s="1982"/>
      <c r="C113" s="1982"/>
      <c r="D113" s="2014" t="s">
        <v>3349</v>
      </c>
      <c r="E113" s="2012"/>
      <c r="F113" s="2012"/>
      <c r="G113" s="2012"/>
      <c r="H113" s="2012"/>
      <c r="I113" s="2012"/>
      <c r="J113" s="2012"/>
      <c r="K113" s="2012"/>
      <c r="L113" s="2012"/>
      <c r="M113" s="2012"/>
      <c r="N113" s="2012"/>
      <c r="O113" s="2012"/>
      <c r="P113" s="2012"/>
      <c r="Q113" s="2012"/>
      <c r="R113" s="2012"/>
      <c r="S113" s="2012"/>
      <c r="T113" s="2012"/>
      <c r="U113" s="2012"/>
      <c r="V113" s="2012"/>
      <c r="W113" s="2012"/>
      <c r="X113" s="2012"/>
      <c r="Y113" s="2012"/>
      <c r="Z113" s="2013"/>
    </row>
    <row r="114" spans="1:26" s="14" customFormat="1" ht="18" customHeight="1" x14ac:dyDescent="0.25">
      <c r="A114" s="1983"/>
      <c r="B114" s="1984"/>
      <c r="C114" s="1984"/>
      <c r="D114" s="2001" t="s">
        <v>3342</v>
      </c>
      <c r="E114" s="2002"/>
      <c r="F114" s="2002"/>
      <c r="G114" s="2002"/>
      <c r="H114" s="2002"/>
      <c r="I114" s="2002"/>
      <c r="J114" s="2002"/>
      <c r="K114" s="2002"/>
      <c r="L114" s="2002"/>
      <c r="M114" s="2002"/>
      <c r="N114" s="2002"/>
      <c r="O114" s="2002"/>
      <c r="P114" s="2002"/>
      <c r="Q114" s="2002"/>
      <c r="R114" s="2002"/>
      <c r="S114" s="2002"/>
      <c r="T114" s="2002"/>
      <c r="U114" s="2002"/>
      <c r="V114" s="2002"/>
      <c r="W114" s="2002"/>
      <c r="X114" s="2002"/>
      <c r="Y114" s="2002"/>
      <c r="Z114" s="2003"/>
    </row>
    <row r="115" spans="1:26" s="14" customFormat="1" ht="18" customHeight="1" thickBot="1" x14ac:dyDescent="0.3">
      <c r="A115" s="1985"/>
      <c r="B115" s="1986"/>
      <c r="C115" s="1986"/>
      <c r="D115" s="2026" t="s">
        <v>1206</v>
      </c>
      <c r="E115" s="2026"/>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7"/>
    </row>
    <row r="116" spans="1:26" s="14" customFormat="1" ht="18" customHeight="1" thickBot="1" x14ac:dyDescent="0.3">
      <c r="A116" s="1973" t="s">
        <v>1186</v>
      </c>
      <c r="B116" s="1974"/>
      <c r="C116" s="1974"/>
      <c r="D116" s="1987" t="s">
        <v>1167</v>
      </c>
      <c r="E116" s="1987"/>
      <c r="F116" s="1987"/>
      <c r="G116" s="1987"/>
      <c r="H116" s="1987"/>
      <c r="I116" s="1987"/>
      <c r="J116" s="1987"/>
      <c r="K116" s="1987"/>
      <c r="L116" s="1987"/>
      <c r="M116" s="1987"/>
      <c r="N116" s="1987"/>
      <c r="O116" s="1987"/>
      <c r="P116" s="1987"/>
      <c r="Q116" s="1987"/>
      <c r="R116" s="1987"/>
      <c r="S116" s="1987"/>
      <c r="T116" s="1987"/>
      <c r="U116" s="1987"/>
      <c r="V116" s="1987"/>
      <c r="W116" s="1987"/>
      <c r="X116" s="1987"/>
      <c r="Y116" s="1987"/>
      <c r="Z116" s="1988"/>
    </row>
  </sheetData>
  <sheetProtection algorithmName="SHA-512" hashValue="MHpFiphqDkD0HZoO9Uko9LQuaA76Dm2wPrwf5kGzd5MEibFcElKGk96NPJ0FHMpn/Jc9SjV8riJtml5r+iIs0A==" saltValue="YvS8n1Los0ygJ3YJvz2PEQ==" spinCount="100000" sheet="1" objects="1" scenarios="1"/>
  <dataConsolidate/>
  <mergeCells count="159">
    <mergeCell ref="D65:Z65"/>
    <mergeCell ref="D72:Z72"/>
    <mergeCell ref="D79:Z79"/>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 ref="I26:M26"/>
    <mergeCell ref="O26:W26"/>
    <mergeCell ref="Y26:Z26"/>
    <mergeCell ref="O19:O20"/>
    <mergeCell ref="P19:P20"/>
    <mergeCell ref="Q19:Q20"/>
    <mergeCell ref="U19:U20"/>
    <mergeCell ref="V19:V20"/>
    <mergeCell ref="W19:W20"/>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D45:Z45"/>
    <mergeCell ref="D46:Z46"/>
    <mergeCell ref="D47:Z47"/>
    <mergeCell ref="A39:C40"/>
    <mergeCell ref="A41:C43"/>
    <mergeCell ref="A88:C88"/>
    <mergeCell ref="A89:C91"/>
    <mergeCell ref="A62:C67"/>
    <mergeCell ref="A68:C68"/>
    <mergeCell ref="A69:C74"/>
    <mergeCell ref="A75:C75"/>
    <mergeCell ref="D82:Z82"/>
    <mergeCell ref="A76:C81"/>
    <mergeCell ref="D71:Z71"/>
    <mergeCell ref="D70:Z70"/>
    <mergeCell ref="D64:Z64"/>
    <mergeCell ref="D88:Z88"/>
    <mergeCell ref="D89:Z89"/>
    <mergeCell ref="D90:Z90"/>
    <mergeCell ref="D91:Z91"/>
    <mergeCell ref="D87:Z87"/>
    <mergeCell ref="D57:Z57"/>
    <mergeCell ref="D58:Z58"/>
    <mergeCell ref="A57:C59"/>
    <mergeCell ref="D116:Z116"/>
    <mergeCell ref="A116:C116"/>
    <mergeCell ref="D106:Z106"/>
    <mergeCell ref="D107:Z107"/>
    <mergeCell ref="D108:Z108"/>
    <mergeCell ref="D109:Z109"/>
    <mergeCell ref="D105:Z105"/>
    <mergeCell ref="D104:Z104"/>
    <mergeCell ref="D103:Z103"/>
    <mergeCell ref="D110:Z110"/>
    <mergeCell ref="D111:Z111"/>
    <mergeCell ref="D112:Z112"/>
    <mergeCell ref="D113:Z113"/>
    <mergeCell ref="D114:Z114"/>
    <mergeCell ref="D115:Z115"/>
    <mergeCell ref="A113:C115"/>
    <mergeCell ref="A31:C31"/>
    <mergeCell ref="A32:C32"/>
    <mergeCell ref="A33:C34"/>
    <mergeCell ref="A35:C35"/>
    <mergeCell ref="A36:C38"/>
    <mergeCell ref="D83:Z83"/>
    <mergeCell ref="D84:Z84"/>
    <mergeCell ref="D85:Z85"/>
    <mergeCell ref="D86:Z86"/>
    <mergeCell ref="D74:Z74"/>
    <mergeCell ref="D75:Z75"/>
    <mergeCell ref="D76:Z76"/>
    <mergeCell ref="D77:Z77"/>
    <mergeCell ref="D78:Z78"/>
    <mergeCell ref="D81:Z81"/>
    <mergeCell ref="D63:Z63"/>
    <mergeCell ref="D59:Z59"/>
    <mergeCell ref="D69:Z69"/>
    <mergeCell ref="D48:Z48"/>
    <mergeCell ref="D49:Z49"/>
    <mergeCell ref="D51:Z51"/>
    <mergeCell ref="D52:Z52"/>
    <mergeCell ref="D53:Z53"/>
    <mergeCell ref="A44:C45"/>
    <mergeCell ref="A46:C48"/>
    <mergeCell ref="A51:C53"/>
    <mergeCell ref="A54:C55"/>
    <mergeCell ref="A56:C56"/>
    <mergeCell ref="D94:Z94"/>
    <mergeCell ref="D102:Z102"/>
    <mergeCell ref="D101:Z101"/>
    <mergeCell ref="D100:Z100"/>
    <mergeCell ref="D67:Z67"/>
    <mergeCell ref="D68:Z68"/>
    <mergeCell ref="D55:Z55"/>
    <mergeCell ref="D56:Z56"/>
    <mergeCell ref="D62:Z62"/>
    <mergeCell ref="D61:Z61"/>
    <mergeCell ref="A60:C61"/>
    <mergeCell ref="D60:Z60"/>
    <mergeCell ref="D92:Z92"/>
    <mergeCell ref="D93:Z93"/>
    <mergeCell ref="D99:Z99"/>
    <mergeCell ref="D98:Z98"/>
    <mergeCell ref="D66:Z66"/>
    <mergeCell ref="D73:Z73"/>
    <mergeCell ref="D54:Z54"/>
    <mergeCell ref="D97:Z97"/>
    <mergeCell ref="AA67:AB67"/>
    <mergeCell ref="A104:C104"/>
    <mergeCell ref="A105:C107"/>
    <mergeCell ref="A108:C108"/>
    <mergeCell ref="A109:C111"/>
    <mergeCell ref="A112:C112"/>
    <mergeCell ref="D96:Z96"/>
    <mergeCell ref="D95:Z95"/>
    <mergeCell ref="A92:C92"/>
    <mergeCell ref="A93:C95"/>
    <mergeCell ref="A96:C96"/>
    <mergeCell ref="A97:C99"/>
    <mergeCell ref="A100:C100"/>
    <mergeCell ref="A101:C103"/>
    <mergeCell ref="A82:C82"/>
    <mergeCell ref="A83:C83"/>
    <mergeCell ref="A84:C84"/>
    <mergeCell ref="A85:C85"/>
    <mergeCell ref="A86:C86"/>
    <mergeCell ref="A87:C87"/>
    <mergeCell ref="D80:Z80"/>
  </mergeCells>
  <conditionalFormatting sqref="B21:B27">
    <cfRule type="expression" dxfId="310" priority="1" stopIfTrue="1">
      <formula>OR(A21="nicht relevant",A21="EZ")</formula>
    </cfRule>
  </conditionalFormatting>
  <conditionalFormatting sqref="C21:C27">
    <cfRule type="cellIs" dxfId="309" priority="31" stopIfTrue="1" operator="lessThan">
      <formula>#REF!</formula>
    </cfRule>
  </conditionalFormatting>
  <conditionalFormatting sqref="C21:G27">
    <cfRule type="expression" dxfId="308" priority="27" stopIfTrue="1">
      <formula>OR($A21="nicht relevant",$A21="EZ")</formula>
    </cfRule>
  </conditionalFormatting>
  <conditionalFormatting sqref="D21:G27">
    <cfRule type="expression" dxfId="307" priority="29" stopIfTrue="1">
      <formula>LEN(TRIM(D21))=0</formula>
    </cfRule>
  </conditionalFormatting>
  <conditionalFormatting sqref="H21:X25">
    <cfRule type="expression" dxfId="306" priority="3" stopIfTrue="1">
      <formula>OR($A21="nicht relevant",$A21="EZ")</formula>
    </cfRule>
  </conditionalFormatting>
  <conditionalFormatting sqref="I21:I25">
    <cfRule type="expression" dxfId="305" priority="15" stopIfTrue="1">
      <formula>LEN(TRIM(I21))=0</formula>
    </cfRule>
    <cfRule type="cellIs" dxfId="304" priority="16" stopIfTrue="1" operator="greaterThan">
      <formula>$C21-$G21</formula>
    </cfRule>
  </conditionalFormatting>
  <conditionalFormatting sqref="J21:L25">
    <cfRule type="expression" dxfId="303" priority="14" stopIfTrue="1">
      <formula>LEN(TRIM(J21))=0</formula>
    </cfRule>
  </conditionalFormatting>
  <conditionalFormatting sqref="M21:M25">
    <cfRule type="expression" dxfId="302" priority="23" stopIfTrue="1">
      <formula>LEN(TRIM(M21))=0</formula>
    </cfRule>
    <cfRule type="cellIs" dxfId="301" priority="24" stopIfTrue="1" operator="between">
      <formula>#REF!</formula>
      <formula>#REF!</formula>
    </cfRule>
  </conditionalFormatting>
  <conditionalFormatting sqref="M29">
    <cfRule type="cellIs" dxfId="300" priority="96" operator="equal">
      <formula>"---"</formula>
    </cfRule>
    <cfRule type="cellIs" dxfId="299" priority="113" stopIfTrue="1" operator="between">
      <formula>#REF!</formula>
      <formula>#REF!</formula>
    </cfRule>
    <cfRule type="cellIs" dxfId="298" priority="114" stopIfTrue="1" operator="between">
      <formula>#REF!</formula>
      <formula>#REF!</formula>
    </cfRule>
  </conditionalFormatting>
  <conditionalFormatting sqref="O21:O25">
    <cfRule type="cellIs" dxfId="297" priority="17" stopIfTrue="1" operator="lessThan">
      <formula>0</formula>
    </cfRule>
  </conditionalFormatting>
  <conditionalFormatting sqref="P21:P25">
    <cfRule type="cellIs" dxfId="296" priority="26" stopIfTrue="1" operator="between">
      <formula>#REF!</formula>
      <formula>#REF!</formula>
    </cfRule>
  </conditionalFormatting>
  <conditionalFormatting sqref="Q21:W25">
    <cfRule type="expression" dxfId="295" priority="4" stopIfTrue="1">
      <formula>LEN(TRIM(Q21))=0</formula>
    </cfRule>
  </conditionalFormatting>
  <conditionalFormatting sqref="R21:T25">
    <cfRule type="cellIs" dxfId="294" priority="7" stopIfTrue="1" operator="greaterThan">
      <formula>$Q21</formula>
    </cfRule>
  </conditionalFormatting>
  <conditionalFormatting sqref="Y21:Z25">
    <cfRule type="expression" dxfId="293" priority="8" stopIfTrue="1">
      <formula>LEN(TRIM(Y21))=0</formula>
    </cfRule>
    <cfRule type="cellIs" dxfId="292" priority="18" stopIfTrue="1" operator="between">
      <formula>#REF!</formula>
      <formula>#REF!</formula>
    </cfRule>
    <cfRule type="cellIs" dxfId="291" priority="19" stopIfTrue="1" operator="greaterThan">
      <formula>#REF!</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workbookViewId="0"/>
  </sheetViews>
  <sheetFormatPr baseColWidth="10" defaultColWidth="9.140625" defaultRowHeight="15" x14ac:dyDescent="0.25"/>
  <cols>
    <col min="1" max="2" width="2.7109375" customWidth="1"/>
    <col min="3" max="4" width="11.42578125" customWidth="1"/>
    <col min="5" max="6" width="7" customWidth="1"/>
    <col min="7" max="7" width="6.28515625" customWidth="1"/>
    <col min="8" max="13" width="11.42578125" customWidth="1"/>
  </cols>
  <sheetData>
    <row r="1" spans="2:25" x14ac:dyDescent="0.25">
      <c r="G1" s="74"/>
      <c r="H1" s="74"/>
      <c r="I1" s="74"/>
      <c r="J1" s="74"/>
      <c r="K1" s="74"/>
    </row>
    <row r="2" spans="2:25" x14ac:dyDescent="0.25">
      <c r="G2" s="74"/>
      <c r="H2" s="74"/>
      <c r="I2" s="74"/>
      <c r="J2" s="74"/>
      <c r="K2" s="74"/>
    </row>
    <row r="3" spans="2:25" s="74" customFormat="1" ht="14.25" customHeight="1" x14ac:dyDescent="0.25">
      <c r="B3" s="62" t="s">
        <v>1026</v>
      </c>
      <c r="E3" s="62"/>
      <c r="G3" s="62"/>
      <c r="H3" s="62"/>
      <c r="I3" s="62"/>
    </row>
    <row r="4" spans="2:25" s="74" customFormat="1" ht="14.25" customHeight="1" x14ac:dyDescent="0.25">
      <c r="B4" s="36" t="s">
        <v>720</v>
      </c>
      <c r="C4" s="30"/>
      <c r="E4" s="62"/>
      <c r="F4" s="62"/>
      <c r="M4" s="152"/>
    </row>
    <row r="5" spans="2:25" s="74" customFormat="1" ht="14.25" customHeight="1" x14ac:dyDescent="0.2">
      <c r="C5" s="6"/>
      <c r="E5" s="6"/>
      <c r="F5" s="6"/>
      <c r="M5" s="152"/>
      <c r="O5" s="83"/>
    </row>
    <row r="6" spans="2:25" s="74" customFormat="1" ht="14.25" customHeight="1" x14ac:dyDescent="0.2">
      <c r="E6" s="6"/>
      <c r="F6" s="6"/>
      <c r="M6" s="44"/>
      <c r="O6" s="83"/>
    </row>
    <row r="7" spans="2:25" s="74" customFormat="1" ht="15.75" x14ac:dyDescent="0.2">
      <c r="B7" s="6" t="s">
        <v>944</v>
      </c>
      <c r="E7" s="6"/>
      <c r="F7" s="6"/>
      <c r="K7" s="378"/>
      <c r="L7" s="41"/>
      <c r="M7" s="6"/>
      <c r="N7" s="83"/>
    </row>
    <row r="8" spans="2:25" s="74" customFormat="1" ht="15.75" x14ac:dyDescent="0.2">
      <c r="B8" s="8" t="s">
        <v>886</v>
      </c>
      <c r="E8" s="6"/>
      <c r="F8" s="6"/>
      <c r="J8" s="6"/>
      <c r="L8" s="41" t="str">
        <f>Inhalt!$C$7</f>
        <v>V. OncoBox: P1.1.1 (251203)</v>
      </c>
      <c r="M8" s="153"/>
      <c r="N8" s="83"/>
    </row>
    <row r="9" spans="2:25" s="74" customFormat="1" ht="15.75" x14ac:dyDescent="0.2">
      <c r="J9" s="6"/>
      <c r="L9" s="41" t="str">
        <f>Inhalt!$C$8</f>
        <v>V. Spezifikation: P1.1.1 (251203)</v>
      </c>
      <c r="M9" s="153"/>
    </row>
    <row r="10" spans="2:25" s="74" customFormat="1" ht="29.25" customHeight="1" x14ac:dyDescent="0.25">
      <c r="L10" s="1534" t="s">
        <v>1724</v>
      </c>
      <c r="M10" s="1535"/>
      <c r="N10" s="1535"/>
    </row>
    <row r="11" spans="2:25" s="74" customFormat="1" ht="14.25" x14ac:dyDescent="0.2">
      <c r="K11" s="153"/>
    </row>
    <row r="12" spans="2:25" x14ac:dyDescent="0.25">
      <c r="E12" s="84"/>
      <c r="F12" s="84"/>
      <c r="G12" s="84"/>
      <c r="H12" s="84"/>
      <c r="I12" s="84"/>
      <c r="J12" s="84"/>
      <c r="R12" s="84"/>
      <c r="S12" s="84"/>
      <c r="T12" s="84"/>
      <c r="U12" s="84"/>
      <c r="V12" s="84"/>
      <c r="W12" s="84"/>
      <c r="X12" s="84"/>
      <c r="Y12" s="84"/>
    </row>
    <row r="13" spans="2:25" ht="15.75" customHeight="1" thickBot="1" x14ac:dyDescent="0.3"/>
    <row r="14" spans="2:25" ht="14.25" customHeight="1" thickTop="1" thickBot="1" x14ac:dyDescent="0.3">
      <c r="C14" s="31"/>
      <c r="D14" s="379" t="s">
        <v>259</v>
      </c>
      <c r="E14" s="2079" t="s">
        <v>48</v>
      </c>
      <c r="F14" s="2080"/>
      <c r="H14" s="2081" t="s">
        <v>3350</v>
      </c>
      <c r="I14" s="2082"/>
      <c r="J14" s="2082"/>
      <c r="K14" s="2082"/>
      <c r="L14" s="2082"/>
      <c r="M14" s="2082"/>
      <c r="N14" s="2083"/>
    </row>
    <row r="15" spans="2:25" ht="14.25" customHeight="1" thickBot="1" x14ac:dyDescent="0.3">
      <c r="C15" s="232"/>
      <c r="D15" s="380"/>
      <c r="E15" s="233"/>
      <c r="F15" s="234"/>
      <c r="H15" s="2084" t="s">
        <v>3351</v>
      </c>
      <c r="I15" s="2085"/>
      <c r="J15" s="2085"/>
      <c r="K15" s="2085"/>
      <c r="L15" s="2085"/>
      <c r="M15" s="2085"/>
      <c r="N15" s="2086"/>
    </row>
    <row r="16" spans="2:25" ht="14.25" customHeight="1" thickBot="1" x14ac:dyDescent="0.3">
      <c r="C16" s="35" t="s">
        <v>45</v>
      </c>
      <c r="D16" s="380"/>
      <c r="E16" s="235" t="s">
        <v>732</v>
      </c>
      <c r="F16" s="32" t="s">
        <v>733</v>
      </c>
      <c r="H16" s="2084"/>
      <c r="I16" s="2085"/>
      <c r="J16" s="2085"/>
      <c r="K16" s="2085"/>
      <c r="L16" s="2085"/>
      <c r="M16" s="2085"/>
      <c r="N16" s="2086"/>
    </row>
    <row r="17" spans="2:14" ht="14.25" customHeight="1" x14ac:dyDescent="0.25">
      <c r="C17" s="1837" t="s">
        <v>61</v>
      </c>
      <c r="D17" s="380"/>
      <c r="E17" s="1824" t="s">
        <v>68</v>
      </c>
      <c r="F17" s="1824" t="s">
        <v>742</v>
      </c>
      <c r="H17" s="2084"/>
      <c r="I17" s="2085"/>
      <c r="J17" s="2085"/>
      <c r="K17" s="2085"/>
      <c r="L17" s="2085"/>
      <c r="M17" s="2085"/>
      <c r="N17" s="2086"/>
    </row>
    <row r="18" spans="2:14" x14ac:dyDescent="0.25">
      <c r="C18" s="2066"/>
      <c r="D18" s="380"/>
      <c r="E18" s="2067"/>
      <c r="F18" s="2067"/>
      <c r="H18" s="2084"/>
      <c r="I18" s="2085"/>
      <c r="J18" s="2085"/>
      <c r="K18" s="2085"/>
      <c r="L18" s="2085"/>
      <c r="M18" s="2085"/>
      <c r="N18" s="2086"/>
    </row>
    <row r="19" spans="2:14" x14ac:dyDescent="0.25">
      <c r="C19" s="2066"/>
      <c r="D19" s="380"/>
      <c r="E19" s="2067"/>
      <c r="F19" s="2067"/>
      <c r="H19" s="2084"/>
      <c r="I19" s="2085"/>
      <c r="J19" s="2085"/>
      <c r="K19" s="2085"/>
      <c r="L19" s="2085"/>
      <c r="M19" s="2085"/>
      <c r="N19" s="2086"/>
    </row>
    <row r="20" spans="2:14" x14ac:dyDescent="0.25">
      <c r="C20" s="2066"/>
      <c r="D20" s="380"/>
      <c r="E20" s="2067"/>
      <c r="F20" s="2067"/>
      <c r="H20" s="2084"/>
      <c r="I20" s="2085"/>
      <c r="J20" s="2085"/>
      <c r="K20" s="2085"/>
      <c r="L20" s="2085"/>
      <c r="M20" s="2085"/>
      <c r="N20" s="2086"/>
    </row>
    <row r="21" spans="2:14" ht="16.5" customHeight="1" x14ac:dyDescent="0.25">
      <c r="C21" s="2066"/>
      <c r="D21" s="380"/>
      <c r="E21" s="2067"/>
      <c r="F21" s="2067"/>
      <c r="H21" s="2084"/>
      <c r="I21" s="2085"/>
      <c r="J21" s="2085"/>
      <c r="K21" s="2085"/>
      <c r="L21" s="2085"/>
      <c r="M21" s="2085"/>
      <c r="N21" s="2086"/>
    </row>
    <row r="22" spans="2:14" ht="13.5" customHeight="1" x14ac:dyDescent="0.25">
      <c r="C22" s="2066"/>
      <c r="D22" s="380" t="s">
        <v>259</v>
      </c>
      <c r="E22" s="2067"/>
      <c r="F22" s="2067"/>
      <c r="H22" s="2068" t="s">
        <v>3352</v>
      </c>
      <c r="I22" s="2069"/>
      <c r="J22" s="2069"/>
      <c r="K22" s="2069"/>
      <c r="L22" s="2069"/>
      <c r="M22" s="2069"/>
      <c r="N22" s="2070"/>
    </row>
    <row r="23" spans="2:14" ht="15.75" customHeight="1" x14ac:dyDescent="0.25">
      <c r="C23" s="2066"/>
      <c r="D23" s="380" t="s">
        <v>259</v>
      </c>
      <c r="E23" s="2067"/>
      <c r="F23" s="2067"/>
      <c r="H23" s="2071"/>
      <c r="I23" s="2072"/>
      <c r="J23" s="2072"/>
      <c r="K23" s="2072"/>
      <c r="L23" s="2072"/>
      <c r="M23" s="2072"/>
      <c r="N23" s="2073"/>
    </row>
    <row r="24" spans="2:14" ht="15.75" thickBot="1" x14ac:dyDescent="0.3">
      <c r="C24" s="1838"/>
      <c r="D24" s="380" t="s">
        <v>259</v>
      </c>
      <c r="E24" s="1825"/>
      <c r="F24" s="1825"/>
      <c r="H24" s="2071"/>
      <c r="I24" s="2072"/>
      <c r="J24" s="2072"/>
      <c r="K24" s="2072"/>
      <c r="L24" s="2072"/>
      <c r="M24" s="2072"/>
      <c r="N24" s="2073"/>
    </row>
    <row r="25" spans="2:14" s="180" customFormat="1" ht="16.5" thickTop="1" thickBot="1" x14ac:dyDescent="0.3">
      <c r="B25" s="601">
        <v>22</v>
      </c>
      <c r="C25" s="33">
        <v>2007</v>
      </c>
      <c r="D25" s="380" t="s">
        <v>259</v>
      </c>
      <c r="E25" s="614" t="s">
        <v>867</v>
      </c>
      <c r="F25" s="381" t="s">
        <v>874</v>
      </c>
      <c r="H25" s="2074"/>
      <c r="I25" s="2075"/>
      <c r="J25" s="2075"/>
      <c r="K25" s="2075"/>
      <c r="L25" s="2075"/>
      <c r="M25" s="2075"/>
      <c r="N25" s="2076"/>
    </row>
    <row r="26" spans="2:14" s="180" customFormat="1" ht="18" customHeight="1" thickBot="1" x14ac:dyDescent="0.3">
      <c r="B26" s="602">
        <v>23</v>
      </c>
      <c r="C26" s="33">
        <v>2008</v>
      </c>
      <c r="D26" s="380" t="s">
        <v>259</v>
      </c>
      <c r="E26" s="382"/>
      <c r="F26" s="383"/>
      <c r="H26" s="2087" t="s">
        <v>3353</v>
      </c>
      <c r="I26" s="2088"/>
      <c r="J26" s="2088"/>
      <c r="K26" s="2088"/>
      <c r="L26" s="2088"/>
      <c r="M26" s="2088"/>
      <c r="N26" s="2089"/>
    </row>
    <row r="27" spans="2:14" s="180" customFormat="1" ht="15.75" thickBot="1" x14ac:dyDescent="0.3">
      <c r="B27" s="602">
        <v>24</v>
      </c>
      <c r="C27" s="33">
        <v>2009</v>
      </c>
      <c r="D27" s="380" t="s">
        <v>259</v>
      </c>
      <c r="E27" s="382"/>
      <c r="F27" s="383"/>
      <c r="H27" s="2090"/>
      <c r="I27" s="2091"/>
      <c r="J27" s="2091"/>
      <c r="K27" s="2091"/>
      <c r="L27" s="2091"/>
      <c r="M27" s="2091"/>
      <c r="N27" s="2092"/>
    </row>
    <row r="28" spans="2:14" s="180" customFormat="1" ht="15.75" thickBot="1" x14ac:dyDescent="0.3">
      <c r="B28" s="602">
        <v>25</v>
      </c>
      <c r="C28" s="33">
        <v>2010</v>
      </c>
      <c r="D28" s="380" t="s">
        <v>259</v>
      </c>
      <c r="E28" s="382"/>
      <c r="F28" s="383"/>
      <c r="H28" s="384"/>
      <c r="I28" s="384"/>
      <c r="J28" s="384"/>
      <c r="K28" s="384"/>
      <c r="L28" s="384"/>
      <c r="M28" s="384"/>
      <c r="N28" s="384"/>
    </row>
    <row r="29" spans="2:14" s="180" customFormat="1" ht="15.75" thickBot="1" x14ac:dyDescent="0.3">
      <c r="B29" s="602">
        <v>26</v>
      </c>
      <c r="C29" s="599">
        <v>2011</v>
      </c>
      <c r="D29" s="380" t="s">
        <v>259</v>
      </c>
      <c r="E29" s="382"/>
      <c r="F29" s="383"/>
      <c r="H29" s="163"/>
      <c r="I29" s="163"/>
      <c r="J29" s="163"/>
      <c r="K29" s="163"/>
      <c r="L29" s="163"/>
      <c r="M29" s="163"/>
      <c r="N29" s="163"/>
    </row>
    <row r="30" spans="2:14" s="180" customFormat="1" ht="15.75" thickBot="1" x14ac:dyDescent="0.3">
      <c r="B30" s="603">
        <v>27</v>
      </c>
      <c r="C30" s="600">
        <v>2012</v>
      </c>
      <c r="D30" s="380" t="s">
        <v>259</v>
      </c>
      <c r="E30" s="2077"/>
      <c r="F30" s="2078"/>
      <c r="H30" s="163"/>
      <c r="I30" s="163"/>
      <c r="J30" s="163"/>
      <c r="K30" s="163"/>
      <c r="L30" s="163"/>
      <c r="M30" s="163"/>
      <c r="N30" s="163"/>
    </row>
    <row r="31" spans="2:14" s="180" customFormat="1" ht="15.75" thickTop="1" x14ac:dyDescent="0.25">
      <c r="B31" s="64"/>
      <c r="C31" s="106"/>
      <c r="D31" s="380"/>
      <c r="E31" s="337"/>
      <c r="F31" s="337"/>
      <c r="H31" s="163"/>
      <c r="I31" s="163"/>
      <c r="J31" s="163"/>
      <c r="K31" s="163"/>
      <c r="L31" s="163"/>
      <c r="M31" s="163"/>
      <c r="N31" s="163"/>
    </row>
    <row r="32" spans="2:14" s="180" customFormat="1" x14ac:dyDescent="0.25">
      <c r="B32" s="64"/>
      <c r="C32" s="106"/>
      <c r="D32" s="380"/>
      <c r="E32" s="337"/>
      <c r="F32" s="337"/>
      <c r="H32" s="163"/>
      <c r="I32" s="163"/>
      <c r="J32" s="163"/>
      <c r="K32" s="163"/>
      <c r="L32" s="163"/>
      <c r="M32" s="163"/>
      <c r="N32" s="163"/>
    </row>
  </sheetData>
  <sheetProtection algorithmName="SHA-512" hashValue="i5txRnNX6HYyBFu3MJKhnc+jMU1leXRkhCm5+PNK/+QAqGZMJzxXkQWhb/neDlHu9Ic+yIcQat805r09OUWQsA==" saltValue="fGxUfOfDamvZwPf0sylBMw==" spinCount="100000" sheet="1" objects="1" scenarios="1"/>
  <customSheetViews>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E30:F30"/>
    <mergeCell ref="E14:F14"/>
    <mergeCell ref="H14:N14"/>
    <mergeCell ref="H15:N21"/>
    <mergeCell ref="H26:N27"/>
    <mergeCell ref="C17:C24"/>
    <mergeCell ref="E17:E24"/>
    <mergeCell ref="F17:F24"/>
    <mergeCell ref="H22:N25"/>
    <mergeCell ref="L10:N10"/>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2"/>
  <sheetViews>
    <sheetView workbookViewId="0"/>
  </sheetViews>
  <sheetFormatPr baseColWidth="10" defaultColWidth="9.140625" defaultRowHeight="15" x14ac:dyDescent="0.25"/>
  <cols>
    <col min="1" max="1" width="2.85546875" customWidth="1"/>
    <col min="2" max="2" width="9.5703125" customWidth="1"/>
    <col min="3" max="4" width="10.7109375" customWidth="1"/>
    <col min="5" max="5" width="12.140625" customWidth="1"/>
    <col min="6" max="6" width="19.85546875" customWidth="1"/>
    <col min="7" max="7" width="11.28515625" customWidth="1"/>
    <col min="8" max="12" width="10.7109375" customWidth="1"/>
    <col min="13" max="13" width="11.5703125" customWidth="1"/>
    <col min="14" max="14" width="9.140625" customWidth="1"/>
    <col min="16" max="16" width="10.140625" bestFit="1" customWidth="1"/>
  </cols>
  <sheetData>
    <row r="1" spans="2:13" ht="14.25" customHeight="1" x14ac:dyDescent="0.25">
      <c r="B1" s="36"/>
    </row>
    <row r="2" spans="2:13" ht="15" customHeight="1" x14ac:dyDescent="0.3">
      <c r="B2" s="3"/>
      <c r="C2" s="4"/>
      <c r="D2" s="4"/>
      <c r="E2" s="4"/>
      <c r="F2" s="4"/>
      <c r="G2" s="4"/>
    </row>
    <row r="3" spans="2:13" ht="15" customHeight="1" x14ac:dyDescent="0.25">
      <c r="B3" s="62" t="s">
        <v>1236</v>
      </c>
      <c r="C3" s="74"/>
      <c r="D3" s="62"/>
      <c r="E3" s="74"/>
      <c r="F3" s="62"/>
      <c r="G3" s="62"/>
      <c r="H3" s="62"/>
      <c r="I3" s="74"/>
      <c r="J3" s="74"/>
      <c r="K3" s="74"/>
    </row>
    <row r="4" spans="2:13" ht="18" x14ac:dyDescent="0.25">
      <c r="B4" s="532" t="s">
        <v>720</v>
      </c>
      <c r="C4" s="74"/>
      <c r="D4" s="62"/>
      <c r="E4" s="62"/>
      <c r="F4" s="74"/>
      <c r="G4" s="74"/>
      <c r="H4" s="74"/>
      <c r="I4" s="74"/>
      <c r="J4" s="74"/>
      <c r="K4" s="152"/>
    </row>
    <row r="5" spans="2:13" ht="15.75" x14ac:dyDescent="0.25">
      <c r="B5" s="6"/>
      <c r="C5" s="74"/>
      <c r="D5" s="6"/>
      <c r="E5" s="6"/>
      <c r="F5" s="74"/>
      <c r="G5" s="74"/>
      <c r="H5" s="74"/>
      <c r="I5" s="74"/>
      <c r="J5" s="74"/>
      <c r="K5" s="152"/>
    </row>
    <row r="6" spans="2:13" ht="15" customHeight="1" x14ac:dyDescent="0.25">
      <c r="B6" s="74"/>
      <c r="C6" s="74"/>
      <c r="D6" s="6"/>
      <c r="E6" s="6"/>
      <c r="F6" s="74"/>
      <c r="G6" s="74"/>
      <c r="H6" s="74"/>
      <c r="I6" s="74"/>
      <c r="J6" s="74"/>
      <c r="K6" s="44"/>
      <c r="L6" s="144"/>
      <c r="M6" s="144"/>
    </row>
    <row r="7" spans="2:13" ht="15.75" x14ac:dyDescent="0.25">
      <c r="B7" s="205" t="s">
        <v>945</v>
      </c>
      <c r="C7" s="77"/>
      <c r="D7" s="205"/>
      <c r="E7" s="205"/>
      <c r="F7" s="77"/>
      <c r="G7" s="77"/>
      <c r="H7" s="74"/>
      <c r="I7" s="74"/>
      <c r="J7" s="74"/>
      <c r="K7" s="41"/>
      <c r="L7" s="144"/>
      <c r="M7" s="144"/>
    </row>
    <row r="8" spans="2:13" ht="15.75" x14ac:dyDescent="0.25">
      <c r="B8" s="74" t="s">
        <v>3354</v>
      </c>
      <c r="C8" s="77"/>
      <c r="D8" s="205"/>
      <c r="E8" s="205"/>
      <c r="F8" s="77"/>
      <c r="G8" s="77"/>
      <c r="H8" s="74"/>
      <c r="I8" s="6"/>
      <c r="J8" s="6"/>
      <c r="K8" s="41" t="str">
        <f>Inhalt!$C$7</f>
        <v>V. OncoBox: P1.1.1 (251203)</v>
      </c>
      <c r="L8" s="144"/>
      <c r="M8" s="144"/>
    </row>
    <row r="9" spans="2:13" ht="15.75" x14ac:dyDescent="0.25">
      <c r="C9" s="74"/>
      <c r="D9" s="74"/>
      <c r="E9" s="74"/>
      <c r="F9" s="74"/>
      <c r="G9" s="74"/>
      <c r="H9" s="74"/>
      <c r="I9" s="6"/>
      <c r="J9" s="6"/>
      <c r="K9" s="41" t="str">
        <f>Inhalt!$C$8</f>
        <v>V. Spezifikation: P1.1.1 (251203)</v>
      </c>
      <c r="L9" s="144"/>
      <c r="M9" s="144"/>
    </row>
    <row r="10" spans="2:13" ht="30" customHeight="1" x14ac:dyDescent="0.25">
      <c r="C10" s="74"/>
      <c r="D10" s="74"/>
      <c r="E10" s="74"/>
      <c r="F10" s="74"/>
      <c r="G10" s="74"/>
      <c r="H10" s="74"/>
      <c r="I10" s="74"/>
      <c r="J10" s="74"/>
      <c r="K10" s="1534" t="s">
        <v>1724</v>
      </c>
      <c r="L10" s="1535"/>
      <c r="M10" s="1535"/>
    </row>
    <row r="11" spans="2:13" x14ac:dyDescent="0.25">
      <c r="I11" s="144"/>
      <c r="J11" s="144"/>
      <c r="L11" s="144"/>
      <c r="M11" s="144"/>
    </row>
    <row r="12" spans="2:13" x14ac:dyDescent="0.25">
      <c r="B12" s="84"/>
      <c r="I12" s="144"/>
      <c r="J12" s="144"/>
      <c r="K12" s="144"/>
      <c r="L12" s="144"/>
      <c r="M12" s="144"/>
    </row>
    <row r="13" spans="2:13" ht="15" customHeight="1" x14ac:dyDescent="0.25">
      <c r="B13" s="84"/>
      <c r="I13" s="144"/>
      <c r="J13" s="144"/>
      <c r="K13" s="144"/>
      <c r="L13" s="144"/>
      <c r="M13" s="144"/>
    </row>
    <row r="14" spans="2:13" ht="21.75" customHeight="1" x14ac:dyDescent="0.25">
      <c r="B14" s="42" t="s">
        <v>3356</v>
      </c>
      <c r="C14" s="38"/>
      <c r="D14" s="38"/>
      <c r="E14" s="39"/>
      <c r="F14" s="39"/>
      <c r="G14" s="39"/>
      <c r="H14" s="40"/>
      <c r="I14" s="40"/>
      <c r="J14" s="40"/>
      <c r="K14" s="40"/>
      <c r="L14" s="40"/>
      <c r="M14" s="13"/>
    </row>
    <row r="15" spans="2:13" ht="14.25" customHeight="1" x14ac:dyDescent="0.25">
      <c r="B15" s="2109" t="s">
        <v>934</v>
      </c>
      <c r="C15" s="2109"/>
      <c r="D15" s="2109"/>
      <c r="E15" s="2109"/>
      <c r="F15" s="344" t="s">
        <v>925</v>
      </c>
      <c r="G15" s="345"/>
      <c r="H15" s="2109" t="s">
        <v>926</v>
      </c>
      <c r="I15" s="2110"/>
      <c r="J15" s="2110"/>
      <c r="K15" s="2110"/>
      <c r="L15" s="2110"/>
      <c r="M15" s="2110"/>
    </row>
    <row r="16" spans="2:13" ht="67.900000000000006" customHeight="1" x14ac:dyDescent="0.25">
      <c r="B16" s="1167" t="s">
        <v>1084</v>
      </c>
      <c r="C16" s="1167"/>
      <c r="D16" s="1167"/>
      <c r="E16" s="1167"/>
      <c r="F16" s="385" t="s">
        <v>3355</v>
      </c>
      <c r="G16" s="400">
        <v>11</v>
      </c>
      <c r="H16" s="1167" t="s">
        <v>927</v>
      </c>
      <c r="I16" s="1603"/>
      <c r="J16" s="1603"/>
      <c r="K16" s="1603"/>
      <c r="L16" s="1603"/>
      <c r="M16" s="1603"/>
    </row>
    <row r="17" spans="2:16" ht="37.5" customHeight="1" x14ac:dyDescent="0.25">
      <c r="B17" s="1603" t="s">
        <v>930</v>
      </c>
      <c r="C17" s="1603"/>
      <c r="D17" s="1603"/>
      <c r="E17" s="1603"/>
      <c r="F17" s="385" t="s">
        <v>3357</v>
      </c>
      <c r="G17" s="400">
        <v>0</v>
      </c>
      <c r="H17" s="1167" t="s">
        <v>3358</v>
      </c>
      <c r="I17" s="1603"/>
      <c r="J17" s="1603"/>
      <c r="K17" s="1603"/>
      <c r="L17" s="1603"/>
      <c r="M17" s="1603"/>
    </row>
    <row r="18" spans="2:16" ht="37.5" customHeight="1" x14ac:dyDescent="0.25">
      <c r="B18" s="1603" t="s">
        <v>922</v>
      </c>
      <c r="C18" s="1603"/>
      <c r="D18" s="1603"/>
      <c r="E18" s="1603"/>
      <c r="F18" s="386" t="s">
        <v>931</v>
      </c>
      <c r="G18" s="400">
        <v>0</v>
      </c>
      <c r="H18" s="1167" t="s">
        <v>3359</v>
      </c>
      <c r="I18" s="1167"/>
      <c r="J18" s="1167"/>
      <c r="K18" s="1167"/>
      <c r="L18" s="1167"/>
      <c r="M18" s="1167"/>
    </row>
    <row r="19" spans="2:16" ht="17.25" customHeight="1" x14ac:dyDescent="0.25">
      <c r="B19" s="1603" t="s">
        <v>3360</v>
      </c>
      <c r="C19" s="1603"/>
      <c r="D19" s="1603"/>
      <c r="E19" s="1603"/>
      <c r="F19" s="387" t="s">
        <v>929</v>
      </c>
      <c r="G19" s="400">
        <v>0</v>
      </c>
      <c r="H19" s="1167" t="s">
        <v>932</v>
      </c>
      <c r="I19" s="1603"/>
      <c r="J19" s="1603"/>
      <c r="K19" s="1603"/>
      <c r="L19" s="1603"/>
      <c r="M19" s="1603"/>
    </row>
    <row r="20" spans="2:16" ht="36" customHeight="1" x14ac:dyDescent="0.25">
      <c r="B20" s="1167" t="s">
        <v>3361</v>
      </c>
      <c r="C20" s="1167"/>
      <c r="D20" s="1167"/>
      <c r="E20" s="1167"/>
      <c r="F20" s="387" t="s">
        <v>928</v>
      </c>
      <c r="G20" s="400">
        <v>0</v>
      </c>
      <c r="H20" s="1167"/>
      <c r="I20" s="1603"/>
      <c r="J20" s="1603"/>
      <c r="K20" s="1603"/>
      <c r="L20" s="1603"/>
      <c r="M20" s="1603"/>
    </row>
    <row r="21" spans="2:16" ht="34.5" customHeight="1" x14ac:dyDescent="0.25">
      <c r="B21" s="1167" t="s">
        <v>3362</v>
      </c>
      <c r="C21" s="1603"/>
      <c r="D21" s="1603"/>
      <c r="E21" s="1603"/>
      <c r="F21" s="385" t="s">
        <v>1211</v>
      </c>
      <c r="G21" s="615">
        <v>0</v>
      </c>
      <c r="H21" s="1603"/>
      <c r="I21" s="1603"/>
      <c r="J21" s="1603"/>
      <c r="K21" s="1603"/>
      <c r="L21" s="1603"/>
      <c r="M21" s="1603"/>
    </row>
    <row r="22" spans="2:16" ht="50.25" customHeight="1" x14ac:dyDescent="0.25">
      <c r="B22" s="1167" t="s">
        <v>1097</v>
      </c>
      <c r="C22" s="1167"/>
      <c r="D22" s="1167"/>
      <c r="E22" s="1167"/>
      <c r="F22" s="467" t="s">
        <v>2602</v>
      </c>
      <c r="G22" s="615">
        <v>0</v>
      </c>
      <c r="H22" s="1167" t="s">
        <v>975</v>
      </c>
      <c r="I22" s="1603"/>
      <c r="J22" s="1603"/>
      <c r="K22" s="1603"/>
      <c r="L22" s="1603"/>
      <c r="M22" s="1603"/>
    </row>
    <row r="23" spans="2:16" ht="43.5" customHeight="1" x14ac:dyDescent="0.25">
      <c r="B23" s="2098" t="s">
        <v>3363</v>
      </c>
      <c r="C23" s="2099"/>
      <c r="D23" s="2099"/>
      <c r="E23" s="2099"/>
      <c r="F23" s="351"/>
      <c r="G23" s="432">
        <f>G16-(SUM(G17:G22))</f>
        <v>11</v>
      </c>
      <c r="H23" s="2099"/>
      <c r="I23" s="2099"/>
      <c r="J23" s="2099"/>
      <c r="K23" s="2099"/>
      <c r="L23" s="2099"/>
      <c r="M23" s="2099"/>
    </row>
    <row r="24" spans="2:16" ht="12" customHeight="1" x14ac:dyDescent="0.25">
      <c r="B24" s="45"/>
      <c r="C24" s="45"/>
      <c r="D24" s="45"/>
      <c r="E24" s="45"/>
      <c r="F24" s="45"/>
      <c r="G24" s="45"/>
      <c r="H24" s="45"/>
      <c r="I24" s="45"/>
      <c r="J24" s="45"/>
      <c r="K24" s="45"/>
      <c r="L24" s="45"/>
      <c r="M24" s="45"/>
    </row>
    <row r="25" spans="2:16" ht="18.75" customHeight="1" x14ac:dyDescent="0.25">
      <c r="B25" s="43" t="s">
        <v>3364</v>
      </c>
      <c r="C25" s="45"/>
      <c r="D25" s="45"/>
      <c r="E25" s="45"/>
      <c r="F25" s="45"/>
      <c r="G25" s="45"/>
      <c r="H25" s="45"/>
      <c r="I25" s="45"/>
      <c r="J25" s="45"/>
      <c r="K25" s="45"/>
      <c r="L25" s="45"/>
      <c r="M25" s="45"/>
    </row>
    <row r="26" spans="2:16" ht="104.25" customHeight="1" x14ac:dyDescent="0.25">
      <c r="B26" s="2105" t="s">
        <v>938</v>
      </c>
      <c r="C26" s="2097"/>
      <c r="D26" s="2097"/>
      <c r="E26" s="2097"/>
      <c r="F26" s="2106" t="s">
        <v>3365</v>
      </c>
      <c r="G26" s="2096"/>
      <c r="H26" s="2096"/>
      <c r="I26" s="2096"/>
      <c r="J26" s="2096"/>
      <c r="K26" s="2096"/>
      <c r="L26" s="2096"/>
      <c r="M26" s="2096"/>
    </row>
    <row r="27" spans="2:16" ht="36.75" customHeight="1" x14ac:dyDescent="0.25">
      <c r="B27" s="2107" t="s">
        <v>3366</v>
      </c>
      <c r="C27" s="2108"/>
      <c r="D27" s="2108"/>
      <c r="E27" s="2108"/>
      <c r="F27" s="2107" t="s">
        <v>1212</v>
      </c>
      <c r="G27" s="2108"/>
      <c r="H27" s="2108"/>
      <c r="I27" s="2108"/>
      <c r="J27" s="2108"/>
      <c r="K27" s="2108"/>
      <c r="L27" s="2108"/>
      <c r="M27" s="2108"/>
      <c r="P27" s="466"/>
    </row>
    <row r="28" spans="2:16" ht="57.75" customHeight="1" x14ac:dyDescent="0.25">
      <c r="B28" s="2100" t="s">
        <v>3367</v>
      </c>
      <c r="C28" s="2101"/>
      <c r="D28" s="2101"/>
      <c r="E28" s="2101"/>
      <c r="F28" s="2100" t="s">
        <v>2573</v>
      </c>
      <c r="G28" s="2097"/>
      <c r="H28" s="2097"/>
      <c r="I28" s="2097"/>
      <c r="J28" s="2097"/>
      <c r="K28" s="2097"/>
      <c r="L28" s="2097"/>
      <c r="M28" s="2097"/>
    </row>
    <row r="29" spans="2:16" ht="47.25" customHeight="1" x14ac:dyDescent="0.25">
      <c r="B29" s="2095" t="s">
        <v>3368</v>
      </c>
      <c r="C29" s="2096"/>
      <c r="D29" s="2096"/>
      <c r="E29" s="2096"/>
      <c r="F29" s="2095" t="s">
        <v>2574</v>
      </c>
      <c r="G29" s="2096"/>
      <c r="H29" s="2096"/>
      <c r="I29" s="2096"/>
      <c r="J29" s="2096"/>
      <c r="K29" s="2096"/>
      <c r="L29" s="2096"/>
      <c r="M29" s="2096"/>
    </row>
    <row r="30" spans="2:16" ht="27" customHeight="1" x14ac:dyDescent="0.25">
      <c r="B30" s="2093" t="s">
        <v>3369</v>
      </c>
      <c r="C30" s="2094"/>
      <c r="D30" s="2094"/>
      <c r="E30" s="2094"/>
      <c r="F30" s="2093" t="s">
        <v>2575</v>
      </c>
      <c r="G30" s="2097"/>
      <c r="H30" s="2097"/>
      <c r="I30" s="2097"/>
      <c r="J30" s="2097"/>
      <c r="K30" s="2097"/>
      <c r="L30" s="2097"/>
      <c r="M30" s="2097"/>
    </row>
    <row r="31" spans="2:16" x14ac:dyDescent="0.25">
      <c r="B31" s="44"/>
      <c r="C31" s="44"/>
      <c r="D31" s="44"/>
      <c r="E31" s="98"/>
      <c r="F31" s="98"/>
      <c r="G31" s="98"/>
      <c r="H31" s="44"/>
      <c r="I31" s="45"/>
      <c r="J31" s="45"/>
      <c r="K31" s="45"/>
      <c r="L31" s="45"/>
      <c r="M31" s="45"/>
    </row>
    <row r="32" spans="2:16" ht="26.25" customHeight="1" x14ac:dyDescent="0.25">
      <c r="B32" s="17"/>
      <c r="C32" s="17"/>
      <c r="E32" s="2118" t="s">
        <v>902</v>
      </c>
      <c r="F32" s="2119"/>
      <c r="G32" s="2120"/>
      <c r="H32" s="34"/>
      <c r="I32" s="34"/>
      <c r="J32" s="34"/>
      <c r="K32" s="34"/>
      <c r="L32" s="34"/>
      <c r="M32" s="17"/>
    </row>
    <row r="33" spans="2:13" ht="39" customHeight="1" x14ac:dyDescent="0.25">
      <c r="B33" s="2114"/>
      <c r="C33" s="2113" t="s">
        <v>260</v>
      </c>
      <c r="D33" s="2113" t="s">
        <v>3370</v>
      </c>
      <c r="E33" s="2117" t="s">
        <v>994</v>
      </c>
      <c r="F33" s="2117" t="s">
        <v>262</v>
      </c>
      <c r="G33" s="2112" t="s">
        <v>901</v>
      </c>
      <c r="H33" s="2113" t="s">
        <v>619</v>
      </c>
      <c r="I33" s="2113" t="s">
        <v>692</v>
      </c>
      <c r="J33" s="2113" t="s">
        <v>274</v>
      </c>
      <c r="K33" s="2113" t="s">
        <v>263</v>
      </c>
      <c r="L33" s="2113" t="s">
        <v>264</v>
      </c>
      <c r="M33" s="2121" t="s">
        <v>265</v>
      </c>
    </row>
    <row r="34" spans="2:13" ht="13.5" customHeight="1" x14ac:dyDescent="0.25">
      <c r="B34" s="2115"/>
      <c r="C34" s="2112"/>
      <c r="D34" s="2112"/>
      <c r="E34" s="1302"/>
      <c r="F34" s="1302"/>
      <c r="G34" s="2112"/>
      <c r="H34" s="2112"/>
      <c r="I34" s="2112"/>
      <c r="J34" s="2112"/>
      <c r="K34" s="2112"/>
      <c r="L34" s="2112"/>
      <c r="M34" s="2122"/>
    </row>
    <row r="35" spans="2:13" ht="11.25" customHeight="1" x14ac:dyDescent="0.25">
      <c r="B35" s="2116"/>
      <c r="C35" s="1671"/>
      <c r="D35" s="1671"/>
      <c r="E35" s="1303"/>
      <c r="F35" s="1303"/>
      <c r="G35" s="1671"/>
      <c r="H35" s="1671"/>
      <c r="I35" s="1671"/>
      <c r="J35" s="1671"/>
      <c r="K35" s="1671"/>
      <c r="L35" s="1671"/>
      <c r="M35" s="2123"/>
    </row>
    <row r="36" spans="2:13" ht="15" customHeight="1" x14ac:dyDescent="0.25">
      <c r="B36" s="414">
        <v>1</v>
      </c>
      <c r="C36" s="401">
        <v>39398</v>
      </c>
      <c r="D36" s="404" t="s">
        <v>45</v>
      </c>
      <c r="E36" s="46"/>
      <c r="F36" s="46"/>
      <c r="G36" s="239"/>
      <c r="H36" s="239">
        <v>40913</v>
      </c>
      <c r="I36" s="239">
        <v>41225</v>
      </c>
      <c r="J36" s="239">
        <v>41256</v>
      </c>
      <c r="K36" s="46"/>
      <c r="L36" s="405">
        <v>1826</v>
      </c>
      <c r="M36" s="46">
        <v>1826</v>
      </c>
    </row>
    <row r="37" spans="2:13" ht="14.25" customHeight="1" x14ac:dyDescent="0.25">
      <c r="B37" s="414">
        <v>2</v>
      </c>
      <c r="C37" s="401">
        <v>39398</v>
      </c>
      <c r="D37" s="413" t="s">
        <v>47</v>
      </c>
      <c r="E37" s="46"/>
      <c r="F37" s="46"/>
      <c r="G37" s="46"/>
      <c r="H37" s="239">
        <v>41170</v>
      </c>
      <c r="I37" s="239">
        <v>41225</v>
      </c>
      <c r="J37" s="239"/>
      <c r="K37" s="46"/>
      <c r="L37" s="46">
        <v>1772</v>
      </c>
      <c r="M37" s="46">
        <v>1772</v>
      </c>
    </row>
    <row r="38" spans="2:13" ht="12" customHeight="1" x14ac:dyDescent="0.25">
      <c r="B38" s="414">
        <v>3</v>
      </c>
      <c r="C38" s="401">
        <v>39398</v>
      </c>
      <c r="D38" s="410" t="s">
        <v>22</v>
      </c>
      <c r="E38" s="239">
        <v>40619</v>
      </c>
      <c r="F38" s="46"/>
      <c r="G38" s="46"/>
      <c r="H38" s="239"/>
      <c r="I38" s="239">
        <v>41225</v>
      </c>
      <c r="J38" s="239"/>
      <c r="K38" s="46">
        <v>1221</v>
      </c>
      <c r="L38" s="176"/>
      <c r="M38" s="176">
        <v>1221</v>
      </c>
    </row>
    <row r="39" spans="2:13" ht="15" customHeight="1" x14ac:dyDescent="0.25">
      <c r="B39" s="414">
        <v>4</v>
      </c>
      <c r="C39" s="401">
        <v>39398</v>
      </c>
      <c r="D39" s="410" t="s">
        <v>22</v>
      </c>
      <c r="E39" s="239">
        <v>39540</v>
      </c>
      <c r="F39" s="46"/>
      <c r="G39" s="46"/>
      <c r="H39" s="239"/>
      <c r="I39" s="239">
        <v>41225</v>
      </c>
      <c r="J39" s="239"/>
      <c r="K39" s="46">
        <v>142</v>
      </c>
      <c r="L39" s="46"/>
      <c r="M39" s="46">
        <v>142</v>
      </c>
    </row>
    <row r="40" spans="2:13" ht="13.5" customHeight="1" x14ac:dyDescent="0.25">
      <c r="B40" s="414">
        <v>5</v>
      </c>
      <c r="C40" s="401">
        <v>39398</v>
      </c>
      <c r="D40" s="404" t="s">
        <v>45</v>
      </c>
      <c r="E40" s="388"/>
      <c r="F40" s="46"/>
      <c r="G40" s="49"/>
      <c r="H40" s="239">
        <v>40924</v>
      </c>
      <c r="I40" s="239">
        <v>41225</v>
      </c>
      <c r="J40" s="239">
        <v>41227</v>
      </c>
      <c r="K40" s="46"/>
      <c r="L40" s="405">
        <v>1826</v>
      </c>
      <c r="M40" s="46">
        <v>1826</v>
      </c>
    </row>
    <row r="41" spans="2:13" ht="14.25" customHeight="1" x14ac:dyDescent="0.25">
      <c r="B41" s="414">
        <v>6</v>
      </c>
      <c r="C41" s="401">
        <v>39398</v>
      </c>
      <c r="D41" s="407" t="s">
        <v>22</v>
      </c>
      <c r="E41" s="239">
        <v>39566</v>
      </c>
      <c r="F41" s="239"/>
      <c r="G41" s="239"/>
      <c r="H41" s="46"/>
      <c r="I41" s="239">
        <v>41225</v>
      </c>
      <c r="J41" s="46"/>
      <c r="K41" s="46">
        <v>168</v>
      </c>
      <c r="L41" s="46"/>
      <c r="M41" s="46">
        <v>168</v>
      </c>
    </row>
    <row r="42" spans="2:13" ht="14.25" customHeight="1" x14ac:dyDescent="0.25">
      <c r="B42" s="414">
        <v>7</v>
      </c>
      <c r="C42" s="401">
        <v>39398</v>
      </c>
      <c r="D42" s="407" t="s">
        <v>22</v>
      </c>
      <c r="E42" s="239">
        <v>41219</v>
      </c>
      <c r="F42" s="239"/>
      <c r="G42" s="46"/>
      <c r="H42" s="46"/>
      <c r="I42" s="239">
        <v>41225</v>
      </c>
      <c r="J42" s="46"/>
      <c r="K42" s="46">
        <v>1821</v>
      </c>
      <c r="L42" s="46"/>
      <c r="M42" s="46">
        <v>1821</v>
      </c>
    </row>
    <row r="43" spans="2:13" ht="14.25" customHeight="1" x14ac:dyDescent="0.25">
      <c r="B43" s="414">
        <v>8</v>
      </c>
      <c r="C43" s="401">
        <v>39398</v>
      </c>
      <c r="D43" s="406" t="s">
        <v>47</v>
      </c>
      <c r="E43" s="46"/>
      <c r="F43" s="46"/>
      <c r="G43" s="239"/>
      <c r="H43" s="239">
        <v>41029</v>
      </c>
      <c r="I43" s="239">
        <v>41225</v>
      </c>
      <c r="J43" s="239"/>
      <c r="K43" s="46"/>
      <c r="L43" s="46">
        <v>1631</v>
      </c>
      <c r="M43" s="46">
        <v>1631</v>
      </c>
    </row>
    <row r="44" spans="2:13" ht="14.25" customHeight="1" x14ac:dyDescent="0.25">
      <c r="B44" s="414">
        <v>9</v>
      </c>
      <c r="C44" s="401">
        <v>39398</v>
      </c>
      <c r="D44" s="406" t="s">
        <v>47</v>
      </c>
      <c r="E44" s="408"/>
      <c r="F44" s="408"/>
      <c r="G44" s="408"/>
      <c r="H44" s="239">
        <v>41013</v>
      </c>
      <c r="I44" s="239">
        <v>41225</v>
      </c>
      <c r="J44" s="408"/>
      <c r="K44" s="46"/>
      <c r="L44" s="46">
        <v>1615</v>
      </c>
      <c r="M44" s="46">
        <v>1615</v>
      </c>
    </row>
    <row r="45" spans="2:13" ht="14.25" customHeight="1" x14ac:dyDescent="0.25">
      <c r="B45" s="414">
        <v>10</v>
      </c>
      <c r="C45" s="401">
        <v>39398</v>
      </c>
      <c r="D45" s="406" t="s">
        <v>47</v>
      </c>
      <c r="E45" s="408"/>
      <c r="F45" s="408"/>
      <c r="G45" s="408"/>
      <c r="H45" s="616">
        <v>39513</v>
      </c>
      <c r="I45" s="239">
        <v>41225</v>
      </c>
      <c r="J45" s="408"/>
      <c r="K45" s="46"/>
      <c r="L45" s="46">
        <v>115</v>
      </c>
      <c r="M45" s="46">
        <v>115</v>
      </c>
    </row>
    <row r="46" spans="2:13" ht="12.75" customHeight="1" x14ac:dyDescent="0.25">
      <c r="B46" s="414">
        <v>11</v>
      </c>
      <c r="C46" s="401">
        <v>39398</v>
      </c>
      <c r="D46" s="410" t="s">
        <v>22</v>
      </c>
      <c r="E46" s="252"/>
      <c r="F46" s="239">
        <v>39812</v>
      </c>
      <c r="G46" s="46"/>
      <c r="H46" s="46"/>
      <c r="I46" s="239">
        <v>41225</v>
      </c>
      <c r="J46" s="46"/>
      <c r="K46" s="46">
        <v>414</v>
      </c>
      <c r="L46" s="176"/>
      <c r="M46" s="176">
        <v>414</v>
      </c>
    </row>
    <row r="47" spans="2:13" ht="12.75" customHeight="1" x14ac:dyDescent="0.25">
      <c r="B47" s="403"/>
      <c r="C47" s="38"/>
      <c r="D47" s="38"/>
      <c r="E47" s="39"/>
      <c r="F47" s="39"/>
      <c r="G47" s="39"/>
      <c r="H47" s="40"/>
      <c r="I47" s="40"/>
      <c r="J47" s="40"/>
      <c r="K47" s="40"/>
      <c r="L47" s="40"/>
      <c r="M47" s="13"/>
    </row>
    <row r="48" spans="2:13" ht="12.75" customHeight="1" x14ac:dyDescent="0.25">
      <c r="B48" s="41"/>
      <c r="C48" s="41"/>
      <c r="D48" s="41"/>
      <c r="E48" s="41"/>
      <c r="F48" s="41"/>
      <c r="G48" s="41"/>
      <c r="H48" s="41"/>
      <c r="I48" s="41"/>
      <c r="J48" s="41"/>
      <c r="K48" s="41"/>
      <c r="L48" s="41"/>
      <c r="M48" s="41"/>
    </row>
    <row r="49" spans="2:13" x14ac:dyDescent="0.25">
      <c r="B49" s="2111" t="s">
        <v>941</v>
      </c>
      <c r="C49" s="2111"/>
      <c r="D49" s="2111"/>
      <c r="E49" s="2111"/>
      <c r="F49" s="2111"/>
      <c r="G49" s="2111"/>
      <c r="H49" s="2111"/>
      <c r="I49" s="2111"/>
      <c r="J49" s="2111"/>
      <c r="K49" s="2111"/>
      <c r="L49" s="2111"/>
      <c r="M49" s="2111"/>
    </row>
    <row r="50" spans="2:13" ht="15" customHeight="1" x14ac:dyDescent="0.25">
      <c r="B50" s="44" t="s">
        <v>3371</v>
      </c>
      <c r="C50" s="44"/>
      <c r="D50" s="44"/>
      <c r="E50" s="44"/>
      <c r="F50" s="44"/>
      <c r="G50" s="44"/>
      <c r="H50" s="44"/>
      <c r="I50" s="44"/>
      <c r="J50" s="44"/>
      <c r="K50" s="44"/>
      <c r="L50" s="44"/>
      <c r="M50" s="44"/>
    </row>
    <row r="51" spans="2:13" ht="12" customHeight="1" x14ac:dyDescent="0.25">
      <c r="B51" s="41"/>
      <c r="C51" s="41"/>
      <c r="D51" s="41"/>
      <c r="E51" s="41"/>
      <c r="F51" s="41"/>
      <c r="G51" s="41"/>
      <c r="H51" s="41"/>
      <c r="I51" s="41"/>
      <c r="J51" s="41"/>
      <c r="K51" s="41"/>
      <c r="L51" s="41"/>
      <c r="M51" s="41"/>
    </row>
    <row r="52" spans="2:13" ht="27.75" customHeight="1" x14ac:dyDescent="0.25">
      <c r="B52" s="17"/>
      <c r="C52" s="17"/>
      <c r="E52" s="2118" t="s">
        <v>902</v>
      </c>
      <c r="F52" s="2119"/>
      <c r="G52" s="2120"/>
      <c r="I52" s="34"/>
      <c r="J52" s="34"/>
      <c r="K52" s="34"/>
      <c r="L52" s="34"/>
      <c r="M52" s="34"/>
    </row>
    <row r="53" spans="2:13" ht="13.5" customHeight="1" x14ac:dyDescent="0.25">
      <c r="B53" s="2114"/>
      <c r="C53" s="2113" t="s">
        <v>260</v>
      </c>
      <c r="D53" s="2113" t="s">
        <v>3370</v>
      </c>
      <c r="E53" s="2117" t="s">
        <v>994</v>
      </c>
      <c r="F53" s="2117" t="s">
        <v>262</v>
      </c>
      <c r="G53" s="2112" t="s">
        <v>901</v>
      </c>
      <c r="H53" s="2113" t="s">
        <v>273</v>
      </c>
      <c r="I53" s="2113" t="s">
        <v>692</v>
      </c>
      <c r="J53" s="2113" t="s">
        <v>274</v>
      </c>
      <c r="K53" s="2113" t="s">
        <v>263</v>
      </c>
      <c r="L53" s="2113" t="s">
        <v>264</v>
      </c>
      <c r="M53" s="2121" t="s">
        <v>265</v>
      </c>
    </row>
    <row r="54" spans="2:13" ht="22.5" customHeight="1" x14ac:dyDescent="0.25">
      <c r="B54" s="2115"/>
      <c r="C54" s="2112"/>
      <c r="D54" s="2112"/>
      <c r="E54" s="1302"/>
      <c r="F54" s="1302"/>
      <c r="G54" s="2112"/>
      <c r="H54" s="2112"/>
      <c r="I54" s="2112"/>
      <c r="J54" s="2112"/>
      <c r="K54" s="2112"/>
      <c r="L54" s="2112"/>
      <c r="M54" s="2122"/>
    </row>
    <row r="55" spans="2:13" ht="24" customHeight="1" x14ac:dyDescent="0.25">
      <c r="B55" s="2116"/>
      <c r="C55" s="1671"/>
      <c r="D55" s="1671"/>
      <c r="E55" s="1303"/>
      <c r="F55" s="1303"/>
      <c r="G55" s="1671"/>
      <c r="H55" s="1671"/>
      <c r="I55" s="1671"/>
      <c r="J55" s="1671"/>
      <c r="K55" s="1671"/>
      <c r="L55" s="1671"/>
      <c r="M55" s="2123"/>
    </row>
    <row r="56" spans="2:13" ht="12.95" customHeight="1" x14ac:dyDescent="0.25">
      <c r="B56" s="414">
        <v>10</v>
      </c>
      <c r="C56" s="401">
        <v>39398</v>
      </c>
      <c r="D56" s="406" t="s">
        <v>47</v>
      </c>
      <c r="E56" s="408"/>
      <c r="F56" s="408"/>
      <c r="G56" s="46"/>
      <c r="H56" s="616">
        <v>39513</v>
      </c>
      <c r="I56" s="239">
        <v>41225</v>
      </c>
      <c r="J56" s="408"/>
      <c r="K56" s="46"/>
      <c r="L56" s="409">
        <v>115</v>
      </c>
      <c r="M56" s="46">
        <v>115</v>
      </c>
    </row>
    <row r="57" spans="2:13" ht="12.95" customHeight="1" x14ac:dyDescent="0.25">
      <c r="B57" s="414">
        <v>4</v>
      </c>
      <c r="C57" s="401">
        <v>39398</v>
      </c>
      <c r="D57" s="410" t="s">
        <v>22</v>
      </c>
      <c r="E57" s="239">
        <v>39540</v>
      </c>
      <c r="F57" s="46"/>
      <c r="G57" s="46"/>
      <c r="H57" s="239"/>
      <c r="I57" s="239">
        <v>41225</v>
      </c>
      <c r="J57" s="239"/>
      <c r="K57" s="475">
        <v>142</v>
      </c>
      <c r="L57" s="46"/>
      <c r="M57" s="46">
        <v>142</v>
      </c>
    </row>
    <row r="58" spans="2:13" ht="12.95" customHeight="1" x14ac:dyDescent="0.25">
      <c r="B58" s="414">
        <v>6</v>
      </c>
      <c r="C58" s="401">
        <v>39398</v>
      </c>
      <c r="D58" s="410" t="s">
        <v>22</v>
      </c>
      <c r="E58" s="239">
        <v>39566</v>
      </c>
      <c r="F58" s="239"/>
      <c r="G58" s="239"/>
      <c r="H58" s="46"/>
      <c r="I58" s="239">
        <v>41225</v>
      </c>
      <c r="J58" s="46"/>
      <c r="K58" s="475">
        <v>168</v>
      </c>
      <c r="L58" s="46"/>
      <c r="M58" s="46">
        <v>168</v>
      </c>
    </row>
    <row r="59" spans="2:13" ht="12.95" customHeight="1" x14ac:dyDescent="0.25">
      <c r="B59" s="414">
        <v>11</v>
      </c>
      <c r="C59" s="401">
        <v>39398</v>
      </c>
      <c r="D59" s="410" t="s">
        <v>22</v>
      </c>
      <c r="E59" s="252"/>
      <c r="F59" s="239">
        <v>39812</v>
      </c>
      <c r="G59" s="46"/>
      <c r="H59" s="46"/>
      <c r="I59" s="239">
        <v>41225</v>
      </c>
      <c r="J59" s="46"/>
      <c r="K59" s="475">
        <v>414</v>
      </c>
      <c r="L59" s="176"/>
      <c r="M59" s="176">
        <v>414</v>
      </c>
    </row>
    <row r="60" spans="2:13" ht="12.95" customHeight="1" x14ac:dyDescent="0.25">
      <c r="B60" s="414">
        <v>3</v>
      </c>
      <c r="C60" s="401">
        <v>39398</v>
      </c>
      <c r="D60" s="410" t="s">
        <v>22</v>
      </c>
      <c r="E60" s="340">
        <v>40619</v>
      </c>
      <c r="F60" s="46"/>
      <c r="G60" s="46"/>
      <c r="H60" s="239"/>
      <c r="I60" s="239">
        <v>41225</v>
      </c>
      <c r="J60" s="239"/>
      <c r="K60" s="475">
        <v>1221</v>
      </c>
      <c r="L60" s="176"/>
      <c r="M60" s="176">
        <v>1221</v>
      </c>
    </row>
    <row r="61" spans="2:13" ht="12.95" customHeight="1" x14ac:dyDescent="0.25">
      <c r="B61" s="414">
        <v>9</v>
      </c>
      <c r="C61" s="401">
        <v>39398</v>
      </c>
      <c r="D61" s="406" t="s">
        <v>47</v>
      </c>
      <c r="E61" s="408"/>
      <c r="F61" s="408"/>
      <c r="G61" s="408"/>
      <c r="H61" s="239">
        <v>41013</v>
      </c>
      <c r="I61" s="239">
        <v>41225</v>
      </c>
      <c r="J61" s="408"/>
      <c r="K61" s="46"/>
      <c r="L61" s="409">
        <v>1615</v>
      </c>
      <c r="M61" s="46">
        <v>1615</v>
      </c>
    </row>
    <row r="62" spans="2:13" ht="12.95" customHeight="1" x14ac:dyDescent="0.25">
      <c r="B62" s="414">
        <v>8</v>
      </c>
      <c r="C62" s="401">
        <v>39398</v>
      </c>
      <c r="D62" s="406" t="s">
        <v>47</v>
      </c>
      <c r="E62" s="46"/>
      <c r="F62" s="46"/>
      <c r="G62" s="239"/>
      <c r="H62" s="239">
        <v>41029</v>
      </c>
      <c r="I62" s="239">
        <v>41225</v>
      </c>
      <c r="J62" s="239"/>
      <c r="K62" s="46"/>
      <c r="L62" s="409">
        <v>1631</v>
      </c>
      <c r="M62" s="46">
        <v>1631</v>
      </c>
    </row>
    <row r="63" spans="2:13" ht="12.95" customHeight="1" x14ac:dyDescent="0.25">
      <c r="B63" s="414">
        <v>2</v>
      </c>
      <c r="C63" s="401">
        <v>39398</v>
      </c>
      <c r="D63" s="406" t="s">
        <v>47</v>
      </c>
      <c r="E63" s="46"/>
      <c r="F63" s="46"/>
      <c r="G63" s="46"/>
      <c r="H63" s="239">
        <v>41170</v>
      </c>
      <c r="I63" s="239">
        <v>41225</v>
      </c>
      <c r="J63" s="239"/>
      <c r="K63" s="46"/>
      <c r="L63" s="409">
        <v>1772</v>
      </c>
      <c r="M63" s="46">
        <v>1772</v>
      </c>
    </row>
    <row r="64" spans="2:13" ht="12.95" customHeight="1" x14ac:dyDescent="0.25">
      <c r="B64" s="414">
        <v>7</v>
      </c>
      <c r="C64" s="401">
        <v>39398</v>
      </c>
      <c r="D64" s="407" t="s">
        <v>22</v>
      </c>
      <c r="E64" s="239">
        <v>41219</v>
      </c>
      <c r="F64" s="239"/>
      <c r="G64" s="46"/>
      <c r="H64" s="46"/>
      <c r="I64" s="239">
        <v>41225</v>
      </c>
      <c r="J64" s="46"/>
      <c r="K64" s="475">
        <v>1821</v>
      </c>
      <c r="L64" s="46"/>
      <c r="M64" s="46">
        <v>1821</v>
      </c>
    </row>
    <row r="65" spans="2:13" ht="12.95" customHeight="1" x14ac:dyDescent="0.25">
      <c r="B65" s="414">
        <v>1</v>
      </c>
      <c r="C65" s="401">
        <v>39398</v>
      </c>
      <c r="D65" s="411" t="s">
        <v>45</v>
      </c>
      <c r="E65" s="46"/>
      <c r="F65" s="46"/>
      <c r="G65" s="239"/>
      <c r="H65" s="239">
        <v>40913</v>
      </c>
      <c r="I65" s="239">
        <v>41225</v>
      </c>
      <c r="J65" s="239">
        <v>41256</v>
      </c>
      <c r="K65" s="46"/>
      <c r="L65" s="409">
        <v>1826</v>
      </c>
      <c r="M65" s="46">
        <v>1826</v>
      </c>
    </row>
    <row r="66" spans="2:13" x14ac:dyDescent="0.25">
      <c r="B66" s="414">
        <v>5</v>
      </c>
      <c r="C66" s="401">
        <v>39398</v>
      </c>
      <c r="D66" s="404" t="s">
        <v>45</v>
      </c>
      <c r="E66" s="46"/>
      <c r="F66" s="46"/>
      <c r="G66" s="49"/>
      <c r="H66" s="239">
        <v>40924</v>
      </c>
      <c r="I66" s="239">
        <v>41225</v>
      </c>
      <c r="J66" s="239">
        <v>41227</v>
      </c>
      <c r="K66" s="46"/>
      <c r="L66" s="409">
        <v>1826</v>
      </c>
      <c r="M66" s="46">
        <v>1826</v>
      </c>
    </row>
    <row r="67" spans="2:13" x14ac:dyDescent="0.25">
      <c r="C67" s="402"/>
      <c r="D67" s="402"/>
      <c r="E67" s="240"/>
      <c r="F67" s="240"/>
      <c r="G67" s="240"/>
      <c r="H67" s="240"/>
      <c r="I67" s="402"/>
      <c r="J67" s="402"/>
      <c r="K67" s="402"/>
      <c r="M67" s="240"/>
    </row>
    <row r="68" spans="2:13" x14ac:dyDescent="0.25">
      <c r="B68" s="2111" t="s">
        <v>942</v>
      </c>
      <c r="C68" s="2111"/>
      <c r="D68" s="2111"/>
      <c r="E68" s="2111"/>
      <c r="F68" s="2111"/>
      <c r="G68" s="2111"/>
      <c r="H68" s="2111"/>
      <c r="I68" s="2111"/>
      <c r="J68" s="2111"/>
      <c r="K68" s="2111"/>
      <c r="L68" s="2111"/>
      <c r="M68" s="2111"/>
    </row>
    <row r="69" spans="2:13" x14ac:dyDescent="0.25">
      <c r="B69" s="44" t="s">
        <v>903</v>
      </c>
      <c r="C69" s="218"/>
      <c r="D69" s="218"/>
      <c r="E69" s="218"/>
      <c r="F69" s="218"/>
      <c r="G69" s="218"/>
      <c r="H69" s="218"/>
      <c r="I69" s="218"/>
      <c r="J69" s="218"/>
      <c r="K69" s="218"/>
      <c r="L69" s="218"/>
      <c r="M69" s="218"/>
    </row>
    <row r="70" spans="2:13" ht="3.75" customHeight="1" x14ac:dyDescent="0.25">
      <c r="C70" s="273"/>
      <c r="D70" s="273"/>
    </row>
    <row r="71" spans="2:13" ht="63.75" customHeight="1" x14ac:dyDescent="0.25">
      <c r="B71" s="430" t="s">
        <v>266</v>
      </c>
      <c r="C71" s="430" t="s">
        <v>260</v>
      </c>
      <c r="D71" s="430" t="s">
        <v>3370</v>
      </c>
      <c r="E71" s="430" t="s">
        <v>267</v>
      </c>
      <c r="F71" s="430" t="s">
        <v>923</v>
      </c>
      <c r="G71" s="430" t="s">
        <v>981</v>
      </c>
      <c r="H71" s="430" t="s">
        <v>269</v>
      </c>
      <c r="I71" s="430" t="s">
        <v>270</v>
      </c>
      <c r="J71" s="430" t="s">
        <v>692</v>
      </c>
      <c r="K71" s="412" t="s">
        <v>271</v>
      </c>
      <c r="L71" s="346"/>
      <c r="M71" s="240"/>
    </row>
    <row r="72" spans="2:13" ht="12.95" customHeight="1" x14ac:dyDescent="0.25">
      <c r="B72" s="414">
        <v>10</v>
      </c>
      <c r="C72" s="239">
        <v>39398</v>
      </c>
      <c r="D72" s="406" t="s">
        <v>47</v>
      </c>
      <c r="E72" s="46">
        <v>1</v>
      </c>
      <c r="F72" s="46">
        <v>115</v>
      </c>
      <c r="G72" s="46">
        <v>0</v>
      </c>
      <c r="H72" s="46">
        <v>11</v>
      </c>
      <c r="I72" s="47">
        <v>1</v>
      </c>
      <c r="J72" s="239">
        <v>41225</v>
      </c>
      <c r="K72" s="47">
        <v>1</v>
      </c>
      <c r="L72" s="415"/>
      <c r="M72" s="341">
        <v>0.31506849315068491</v>
      </c>
    </row>
    <row r="73" spans="2:13" ht="12.95" customHeight="1" x14ac:dyDescent="0.25">
      <c r="B73" s="414">
        <v>4</v>
      </c>
      <c r="C73" s="239">
        <v>39398</v>
      </c>
      <c r="D73" s="407" t="s">
        <v>22</v>
      </c>
      <c r="E73" s="46">
        <v>2</v>
      </c>
      <c r="F73" s="46">
        <v>142</v>
      </c>
      <c r="G73" s="46">
        <v>1</v>
      </c>
      <c r="H73" s="46">
        <v>10</v>
      </c>
      <c r="I73" s="47">
        <v>0.9</v>
      </c>
      <c r="J73" s="239">
        <v>41225</v>
      </c>
      <c r="K73" s="48">
        <v>0.9</v>
      </c>
      <c r="L73" s="2102"/>
      <c r="M73" s="2103"/>
    </row>
    <row r="74" spans="2:13" ht="12.95" customHeight="1" x14ac:dyDescent="0.25">
      <c r="B74" s="414">
        <v>6</v>
      </c>
      <c r="C74" s="239">
        <v>39398</v>
      </c>
      <c r="D74" s="407" t="s">
        <v>22</v>
      </c>
      <c r="E74" s="46">
        <v>3</v>
      </c>
      <c r="F74" s="46">
        <v>168</v>
      </c>
      <c r="G74" s="46">
        <v>1</v>
      </c>
      <c r="H74" s="46">
        <v>9</v>
      </c>
      <c r="I74" s="47">
        <v>0.88888888888888884</v>
      </c>
      <c r="J74" s="239">
        <v>41225</v>
      </c>
      <c r="K74" s="48">
        <v>0.79999999999999993</v>
      </c>
      <c r="L74" s="2104"/>
      <c r="M74" s="2103"/>
    </row>
    <row r="75" spans="2:13" ht="12.95" customHeight="1" x14ac:dyDescent="0.25">
      <c r="B75" s="414">
        <v>11</v>
      </c>
      <c r="C75" s="239">
        <v>39398</v>
      </c>
      <c r="D75" s="407" t="s">
        <v>22</v>
      </c>
      <c r="E75" s="46">
        <v>4</v>
      </c>
      <c r="F75" s="46">
        <v>414</v>
      </c>
      <c r="G75" s="46">
        <v>1</v>
      </c>
      <c r="H75" s="46">
        <v>8</v>
      </c>
      <c r="I75" s="47">
        <v>0.875</v>
      </c>
      <c r="J75" s="239">
        <v>41225</v>
      </c>
      <c r="K75" s="48">
        <v>0.7</v>
      </c>
      <c r="L75" s="2104"/>
      <c r="M75" s="2103"/>
    </row>
    <row r="76" spans="2:13" ht="12.95" customHeight="1" x14ac:dyDescent="0.25">
      <c r="B76" s="414">
        <v>3</v>
      </c>
      <c r="C76" s="239">
        <v>39398</v>
      </c>
      <c r="D76" s="407" t="s">
        <v>22</v>
      </c>
      <c r="E76" s="46">
        <v>5</v>
      </c>
      <c r="F76" s="46">
        <v>1221</v>
      </c>
      <c r="G76" s="46">
        <v>1</v>
      </c>
      <c r="H76" s="46">
        <v>7</v>
      </c>
      <c r="I76" s="47">
        <v>0.8571428571428571</v>
      </c>
      <c r="J76" s="239">
        <v>41225</v>
      </c>
      <c r="K76" s="48">
        <v>0.6</v>
      </c>
      <c r="L76" s="2104"/>
      <c r="M76" s="2103"/>
    </row>
    <row r="77" spans="2:13" ht="12.95" customHeight="1" x14ac:dyDescent="0.25">
      <c r="B77" s="414">
        <v>9</v>
      </c>
      <c r="C77" s="239">
        <v>39398</v>
      </c>
      <c r="D77" s="406" t="s">
        <v>47</v>
      </c>
      <c r="E77" s="46">
        <v>6</v>
      </c>
      <c r="F77" s="46">
        <v>1615</v>
      </c>
      <c r="G77" s="46">
        <v>0</v>
      </c>
      <c r="H77" s="46">
        <v>6</v>
      </c>
      <c r="I77" s="47">
        <v>1</v>
      </c>
      <c r="J77" s="239">
        <v>41225</v>
      </c>
      <c r="K77" s="48">
        <v>0.6</v>
      </c>
      <c r="L77" s="2104"/>
      <c r="M77" s="2103"/>
    </row>
    <row r="78" spans="2:13" ht="12.95" customHeight="1" x14ac:dyDescent="0.25">
      <c r="B78" s="414">
        <v>8</v>
      </c>
      <c r="C78" s="239">
        <v>39398</v>
      </c>
      <c r="D78" s="406" t="s">
        <v>47</v>
      </c>
      <c r="E78" s="46">
        <v>7</v>
      </c>
      <c r="F78" s="46">
        <v>1631</v>
      </c>
      <c r="G78" s="46">
        <v>0</v>
      </c>
      <c r="H78" s="46">
        <v>5</v>
      </c>
      <c r="I78" s="47">
        <v>1</v>
      </c>
      <c r="J78" s="239">
        <v>41225</v>
      </c>
      <c r="K78" s="48">
        <v>0.6</v>
      </c>
      <c r="L78" s="2104"/>
      <c r="M78" s="2103"/>
    </row>
    <row r="79" spans="2:13" ht="12.95" customHeight="1" x14ac:dyDescent="0.25">
      <c r="B79" s="414">
        <v>2</v>
      </c>
      <c r="C79" s="239">
        <v>39398</v>
      </c>
      <c r="D79" s="413" t="s">
        <v>47</v>
      </c>
      <c r="E79" s="46">
        <v>8</v>
      </c>
      <c r="F79" s="46">
        <v>1772</v>
      </c>
      <c r="G79" s="46">
        <v>0</v>
      </c>
      <c r="H79" s="46">
        <v>4</v>
      </c>
      <c r="I79" s="47">
        <v>1</v>
      </c>
      <c r="J79" s="239">
        <v>41225</v>
      </c>
      <c r="K79" s="48">
        <v>0.6</v>
      </c>
      <c r="L79" s="2104"/>
      <c r="M79" s="2103"/>
    </row>
    <row r="80" spans="2:13" ht="12.95" customHeight="1" x14ac:dyDescent="0.25">
      <c r="B80" s="414">
        <v>7</v>
      </c>
      <c r="C80" s="239">
        <v>39398</v>
      </c>
      <c r="D80" s="407" t="s">
        <v>22</v>
      </c>
      <c r="E80" s="46">
        <v>9</v>
      </c>
      <c r="F80" s="46">
        <v>1821</v>
      </c>
      <c r="G80" s="46">
        <v>1</v>
      </c>
      <c r="H80" s="46">
        <v>3</v>
      </c>
      <c r="I80" s="47">
        <v>0.66666666666666663</v>
      </c>
      <c r="J80" s="239">
        <v>41225</v>
      </c>
      <c r="K80" s="48">
        <v>0.39999999999999997</v>
      </c>
      <c r="L80" s="2104"/>
      <c r="M80" s="2103"/>
    </row>
    <row r="81" spans="2:13" ht="12.95" customHeight="1" x14ac:dyDescent="0.25">
      <c r="B81" s="414">
        <v>1</v>
      </c>
      <c r="C81" s="239">
        <v>39398</v>
      </c>
      <c r="D81" s="411" t="s">
        <v>45</v>
      </c>
      <c r="E81" s="46">
        <v>10</v>
      </c>
      <c r="F81" s="46">
        <v>1826</v>
      </c>
      <c r="G81" s="46">
        <v>0</v>
      </c>
      <c r="H81" s="46">
        <v>2</v>
      </c>
      <c r="I81" s="47">
        <v>1</v>
      </c>
      <c r="J81" s="239">
        <v>41225</v>
      </c>
      <c r="K81" s="464">
        <v>0.39999999999999997</v>
      </c>
      <c r="L81" s="2104"/>
      <c r="M81" s="2103"/>
    </row>
    <row r="82" spans="2:13" x14ac:dyDescent="0.25">
      <c r="B82" s="414">
        <v>5</v>
      </c>
      <c r="C82" s="239">
        <v>39398</v>
      </c>
      <c r="D82" s="411" t="s">
        <v>45</v>
      </c>
      <c r="E82" s="46">
        <v>11</v>
      </c>
      <c r="F82" s="46">
        <v>1826</v>
      </c>
      <c r="G82" s="46">
        <v>0</v>
      </c>
      <c r="H82" s="46">
        <v>1</v>
      </c>
      <c r="I82" s="47">
        <v>1</v>
      </c>
      <c r="J82" s="239">
        <v>41225</v>
      </c>
      <c r="K82" s="465">
        <v>0.39999999999999997</v>
      </c>
      <c r="L82" s="2103"/>
      <c r="M82" s="2103"/>
    </row>
  </sheetData>
  <sheetProtection algorithmName="SHA-512" hashValue="dskjL4vlmETrBeovIx3cPf9Np6U8gJCxUJLPEO6pVAmiXbTo4ZGKsyxqFW3JCcDOu0Q9FF0VPtI0qwmbT6LpdA==" saltValue="LeiX3Qo+mfZwrBM9EQxA8Q==" spinCount="100000" sheet="1" objects="1" scenarios="1"/>
  <customSheetViews>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 ref="B68:M68"/>
    <mergeCell ref="G53:G55"/>
    <mergeCell ref="H53:H55"/>
    <mergeCell ref="I53:I55"/>
    <mergeCell ref="J53:J55"/>
    <mergeCell ref="K53:K55"/>
    <mergeCell ref="L53:L55"/>
    <mergeCell ref="B53:B55"/>
    <mergeCell ref="C53:C55"/>
    <mergeCell ref="D53:D55"/>
    <mergeCell ref="E53:E55"/>
    <mergeCell ref="F53:F55"/>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20:E20"/>
    <mergeCell ref="H20:M20"/>
    <mergeCell ref="B21:E21"/>
    <mergeCell ref="H21:M21"/>
    <mergeCell ref="B22:E22"/>
    <mergeCell ref="H22:M22"/>
    <mergeCell ref="B30:E30"/>
    <mergeCell ref="F29:M29"/>
    <mergeCell ref="F30:M30"/>
    <mergeCell ref="B23:E23"/>
    <mergeCell ref="H23:M23"/>
    <mergeCell ref="B28:E28"/>
    <mergeCell ref="F28:M28"/>
    <mergeCell ref="B29:E29"/>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workbookViewId="0"/>
  </sheetViews>
  <sheetFormatPr baseColWidth="10" defaultColWidth="9.140625" defaultRowHeight="15" x14ac:dyDescent="0.25"/>
  <cols>
    <col min="1" max="1" width="3.85546875" customWidth="1"/>
    <col min="2" max="2" width="5.85546875" customWidth="1"/>
    <col min="3" max="135" width="1" customWidth="1"/>
  </cols>
  <sheetData>
    <row r="3" spans="2:132" ht="18" x14ac:dyDescent="0.25">
      <c r="B3" s="62" t="s">
        <v>1236</v>
      </c>
    </row>
    <row r="4" spans="2:132" x14ac:dyDescent="0.25">
      <c r="B4" s="36" t="s">
        <v>720</v>
      </c>
    </row>
    <row r="7" spans="2:132" ht="15.75" x14ac:dyDescent="0.25">
      <c r="B7" s="6" t="s">
        <v>983</v>
      </c>
      <c r="C7" s="74"/>
      <c r="D7" s="6"/>
      <c r="E7" s="6"/>
      <c r="F7" s="74"/>
      <c r="G7" s="74"/>
      <c r="H7" s="74"/>
      <c r="DA7" s="41"/>
      <c r="DB7" s="144"/>
      <c r="DC7" s="144"/>
    </row>
    <row r="8" spans="2:132" x14ac:dyDescent="0.25">
      <c r="B8" s="904" t="s">
        <v>3372</v>
      </c>
      <c r="C8" s="529"/>
      <c r="D8" s="531"/>
      <c r="E8" s="531"/>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DA8" s="41" t="str">
        <f>Inhalt!$C$7</f>
        <v>V. OncoBox: P1.1.1 (251203)</v>
      </c>
      <c r="DB8" s="144"/>
      <c r="DC8" s="144"/>
    </row>
    <row r="9" spans="2:132" x14ac:dyDescent="0.25">
      <c r="DA9" s="41" t="str">
        <f>Inhalt!$C$8</f>
        <v>V. Spezifikation: P1.1.1 (251203)</v>
      </c>
      <c r="DB9" s="144"/>
      <c r="DC9" s="144"/>
    </row>
    <row r="10" spans="2:132" ht="29.25" customHeight="1" x14ac:dyDescent="0.25">
      <c r="DA10" s="1534" t="s">
        <v>1724</v>
      </c>
      <c r="DB10" s="1535"/>
      <c r="DC10" s="1535"/>
      <c r="DD10" s="1535"/>
      <c r="DE10" s="1535"/>
      <c r="DF10" s="1535"/>
      <c r="DG10" s="1535"/>
      <c r="DH10" s="1535"/>
      <c r="DI10" s="1535"/>
      <c r="DJ10" s="1535"/>
      <c r="DK10" s="1535"/>
      <c r="DL10" s="1535"/>
      <c r="DM10" s="1535"/>
      <c r="DN10" s="1535"/>
      <c r="DO10" s="1535"/>
      <c r="DP10" s="1535"/>
      <c r="DQ10" s="1535"/>
      <c r="DR10" s="1535"/>
      <c r="DS10" s="1535"/>
      <c r="DT10" s="1535"/>
      <c r="DU10" s="1535"/>
      <c r="DV10" s="1535"/>
      <c r="DW10" s="1535"/>
      <c r="DX10" s="1535"/>
      <c r="DY10" s="1535"/>
      <c r="DZ10" s="1535"/>
      <c r="EA10" s="1535"/>
      <c r="EB10" s="17"/>
    </row>
    <row r="11" spans="2:132" ht="14.25" customHeight="1" x14ac:dyDescent="0.25">
      <c r="I11" s="36"/>
    </row>
    <row r="12" spans="2:132" ht="15" customHeight="1" x14ac:dyDescent="0.25">
      <c r="B12" s="2111" t="s">
        <v>894</v>
      </c>
      <c r="C12" s="2111"/>
      <c r="D12" s="2111"/>
      <c r="E12" s="2111"/>
      <c r="F12" s="2111"/>
      <c r="G12" s="2111"/>
      <c r="H12" s="2111"/>
      <c r="I12" s="2111"/>
      <c r="J12" s="2111"/>
      <c r="K12" s="2111"/>
      <c r="L12" s="2111"/>
      <c r="M12" s="2111"/>
      <c r="N12" s="2111"/>
      <c r="O12" s="463"/>
      <c r="P12" s="463"/>
      <c r="Q12" s="41" t="s">
        <v>916</v>
      </c>
      <c r="R12" s="41"/>
      <c r="S12" s="41"/>
      <c r="T12" s="41"/>
      <c r="U12" s="41"/>
      <c r="V12" s="41"/>
      <c r="W12" s="41"/>
      <c r="X12" s="41"/>
      <c r="Y12" s="529"/>
      <c r="Z12" s="529"/>
      <c r="AA12" s="529"/>
      <c r="AB12" s="529"/>
      <c r="AC12" s="529"/>
      <c r="AD12" s="529"/>
      <c r="AE12" s="529"/>
      <c r="AF12" s="529"/>
      <c r="AG12" s="529"/>
      <c r="AH12" s="529"/>
      <c r="AI12" s="463"/>
      <c r="AJ12" s="463"/>
      <c r="AK12" s="463"/>
      <c r="AL12" s="463"/>
      <c r="AM12" s="463"/>
      <c r="AN12" s="463"/>
      <c r="AO12" s="463"/>
      <c r="AP12" s="463"/>
      <c r="AQ12" s="463"/>
      <c r="AR12" s="463"/>
      <c r="AS12" s="463"/>
      <c r="AT12" s="463"/>
      <c r="AU12" s="463"/>
      <c r="AV12" s="463"/>
      <c r="AW12" s="463"/>
      <c r="AX12" s="463"/>
      <c r="AY12" s="463"/>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row>
    <row r="13" spans="2:132" x14ac:dyDescent="0.25">
      <c r="B13" s="547" t="s">
        <v>898</v>
      </c>
      <c r="C13" s="547"/>
      <c r="D13" s="547"/>
      <c r="E13" s="547"/>
      <c r="F13" s="547"/>
      <c r="G13" s="547"/>
      <c r="H13" s="547"/>
      <c r="I13" s="547"/>
      <c r="J13" s="41"/>
      <c r="K13" s="41"/>
      <c r="L13" s="41"/>
      <c r="M13" s="41"/>
      <c r="N13" s="41"/>
      <c r="O13" s="463"/>
      <c r="P13" s="463"/>
      <c r="Q13" s="104" t="s">
        <v>1098</v>
      </c>
      <c r="R13" s="104"/>
      <c r="S13" s="104"/>
      <c r="T13" s="104"/>
      <c r="U13" s="104"/>
      <c r="V13" s="617"/>
      <c r="W13" s="617"/>
      <c r="X13" s="104"/>
      <c r="Y13" s="618"/>
      <c r="Z13" s="618"/>
      <c r="AA13" s="618"/>
      <c r="AB13" s="618"/>
      <c r="AC13" s="618"/>
      <c r="AD13" s="618"/>
      <c r="AE13" s="618"/>
      <c r="AF13" s="618"/>
      <c r="AG13" s="619"/>
      <c r="AH13" s="619"/>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463"/>
      <c r="BO13" s="463"/>
      <c r="BP13" s="463"/>
      <c r="BQ13" s="463"/>
      <c r="BR13" s="463"/>
      <c r="BS13" s="463"/>
      <c r="BT13" s="463"/>
      <c r="BU13" s="463"/>
      <c r="BV13" s="463"/>
    </row>
    <row r="14" spans="2:132" x14ac:dyDescent="0.25">
      <c r="B14" s="547" t="s">
        <v>3373</v>
      </c>
      <c r="C14" s="547"/>
      <c r="D14" s="547"/>
      <c r="E14" s="547"/>
      <c r="F14" s="547"/>
      <c r="G14" s="547"/>
      <c r="H14" s="547"/>
      <c r="I14" s="547"/>
      <c r="J14" s="41"/>
      <c r="K14" s="41"/>
      <c r="L14" s="41"/>
      <c r="M14" s="41"/>
      <c r="N14" s="41"/>
      <c r="O14" s="463"/>
      <c r="P14" s="463"/>
      <c r="Q14" s="41" t="s">
        <v>895</v>
      </c>
      <c r="R14" s="41"/>
      <c r="S14" s="41"/>
      <c r="T14" s="41"/>
      <c r="U14" s="41"/>
      <c r="V14" s="528"/>
      <c r="W14" s="528"/>
      <c r="X14" s="41"/>
      <c r="Y14" s="530"/>
      <c r="Z14" s="530"/>
      <c r="AA14" s="530"/>
      <c r="AB14" s="530"/>
      <c r="AC14" s="530"/>
      <c r="AD14" s="530"/>
      <c r="AE14" s="530"/>
      <c r="AF14" s="530"/>
      <c r="AG14" s="529"/>
      <c r="AH14" s="529"/>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row>
    <row r="15" spans="2:132" x14ac:dyDescent="0.25">
      <c r="B15" s="218" t="s">
        <v>896</v>
      </c>
      <c r="C15" s="547"/>
      <c r="D15" s="547"/>
      <c r="E15" s="547"/>
      <c r="F15" s="547"/>
      <c r="G15" s="547"/>
      <c r="H15" s="547"/>
      <c r="I15" s="547"/>
      <c r="J15" s="41"/>
      <c r="K15" s="41"/>
      <c r="L15" s="41"/>
      <c r="M15" s="41"/>
      <c r="N15" s="41"/>
      <c r="O15" s="463"/>
      <c r="P15" s="463"/>
      <c r="Q15" s="41" t="s">
        <v>897</v>
      </c>
      <c r="R15" s="41"/>
      <c r="S15" s="41"/>
      <c r="T15" s="41"/>
      <c r="U15" s="41"/>
      <c r="V15" s="528"/>
      <c r="W15" s="528"/>
      <c r="X15" s="41"/>
      <c r="Y15" s="530"/>
      <c r="Z15" s="530"/>
      <c r="AA15" s="530"/>
      <c r="AB15" s="530"/>
      <c r="AC15" s="530"/>
      <c r="AD15" s="530"/>
      <c r="AE15" s="530"/>
      <c r="AF15" s="530"/>
      <c r="AG15" s="529"/>
      <c r="AH15" s="529"/>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row>
    <row r="16" spans="2:132" x14ac:dyDescent="0.25">
      <c r="C16" s="448"/>
      <c r="D16" s="448"/>
      <c r="E16" s="448"/>
      <c r="F16" s="448"/>
      <c r="G16" s="448"/>
      <c r="H16" s="448"/>
      <c r="I16" s="447"/>
      <c r="V16" s="144"/>
      <c r="W16" s="144"/>
      <c r="Y16" s="144"/>
      <c r="Z16" s="144"/>
      <c r="AA16" s="144"/>
      <c r="AB16" s="144"/>
      <c r="AC16" s="144"/>
      <c r="AD16" s="144"/>
      <c r="AE16" s="144"/>
      <c r="AF16" s="144"/>
    </row>
    <row r="17" spans="1:32" ht="3" customHeight="1" x14ac:dyDescent="0.25">
      <c r="J17" s="449"/>
      <c r="V17" s="144"/>
      <c r="W17" s="144"/>
      <c r="Y17" s="144"/>
      <c r="Z17" s="144"/>
      <c r="AA17" s="144"/>
      <c r="AB17" s="144"/>
      <c r="AC17" s="144"/>
      <c r="AD17" s="144"/>
      <c r="AE17" s="144"/>
      <c r="AF17" s="144"/>
    </row>
    <row r="18" spans="1:32" ht="3" customHeight="1" x14ac:dyDescent="0.25">
      <c r="A18" s="2187" t="s">
        <v>912</v>
      </c>
      <c r="B18" s="2157">
        <v>100</v>
      </c>
      <c r="C18" s="437"/>
      <c r="D18" s="438"/>
      <c r="E18" s="438"/>
      <c r="F18" s="438"/>
      <c r="G18" s="438"/>
      <c r="H18" s="438"/>
      <c r="I18" s="439"/>
      <c r="J18" s="440"/>
      <c r="K18" s="440"/>
    </row>
    <row r="19" spans="1:32" ht="3" customHeight="1" x14ac:dyDescent="0.25">
      <c r="A19" s="2187"/>
      <c r="B19" s="2158"/>
      <c r="C19" s="450"/>
      <c r="D19" s="18"/>
      <c r="E19" s="18"/>
      <c r="F19" s="18"/>
      <c r="G19" s="18"/>
      <c r="H19" s="18"/>
      <c r="K19" s="451"/>
    </row>
    <row r="20" spans="1:32" ht="3" customHeight="1" x14ac:dyDescent="0.25">
      <c r="A20" s="2187"/>
      <c r="B20" s="2158"/>
      <c r="C20" s="450"/>
      <c r="D20" s="18"/>
      <c r="E20" s="18"/>
      <c r="F20" s="18"/>
      <c r="G20" s="18"/>
      <c r="H20" s="18"/>
      <c r="K20" s="451"/>
    </row>
    <row r="21" spans="1:32" ht="3" customHeight="1" x14ac:dyDescent="0.25">
      <c r="A21" s="2187"/>
      <c r="B21" s="2158"/>
      <c r="C21" s="450"/>
      <c r="D21" s="18"/>
      <c r="E21" s="18"/>
      <c r="F21" s="18"/>
      <c r="G21" s="18"/>
      <c r="H21" s="18"/>
      <c r="K21" s="451"/>
    </row>
    <row r="22" spans="1:32" ht="3" customHeight="1" x14ac:dyDescent="0.25">
      <c r="A22" s="2187"/>
      <c r="B22" s="2159"/>
      <c r="C22" s="450"/>
      <c r="D22" s="18"/>
      <c r="E22" s="18"/>
      <c r="F22" s="18"/>
      <c r="G22" s="18"/>
      <c r="H22" s="18"/>
      <c r="K22" s="451"/>
    </row>
    <row r="23" spans="1:32" ht="3" customHeight="1" x14ac:dyDescent="0.25">
      <c r="A23" s="2187"/>
      <c r="B23" s="2157">
        <v>95</v>
      </c>
      <c r="C23" s="450"/>
      <c r="D23" s="18"/>
      <c r="E23" s="18"/>
      <c r="F23" s="18"/>
      <c r="G23" s="18"/>
      <c r="H23" s="18"/>
      <c r="K23" s="451"/>
    </row>
    <row r="24" spans="1:32" ht="3" customHeight="1" x14ac:dyDescent="0.25">
      <c r="A24" s="2187"/>
      <c r="B24" s="2158"/>
      <c r="C24" s="450"/>
      <c r="D24" s="18"/>
      <c r="E24" s="18"/>
      <c r="F24" s="18"/>
      <c r="G24" s="18"/>
      <c r="H24" s="18"/>
      <c r="K24" s="451"/>
    </row>
    <row r="25" spans="1:32" ht="3" customHeight="1" x14ac:dyDescent="0.25">
      <c r="A25" s="2187"/>
      <c r="B25" s="2158"/>
      <c r="C25" s="450"/>
      <c r="D25" s="18"/>
      <c r="E25" s="18"/>
      <c r="F25" s="18"/>
      <c r="G25" s="18"/>
      <c r="H25" s="18"/>
      <c r="K25" s="451"/>
    </row>
    <row r="26" spans="1:32" ht="3" customHeight="1" x14ac:dyDescent="0.25">
      <c r="A26" s="2187"/>
      <c r="B26" s="2158"/>
      <c r="C26" s="450"/>
      <c r="D26" s="18"/>
      <c r="E26" s="18"/>
      <c r="F26" s="18"/>
      <c r="G26" s="18"/>
      <c r="H26" s="18"/>
      <c r="K26" s="451"/>
    </row>
    <row r="27" spans="1:32" ht="3" customHeight="1" x14ac:dyDescent="0.25">
      <c r="A27" s="2187"/>
      <c r="B27" s="2159"/>
      <c r="C27" s="450"/>
      <c r="D27" s="18"/>
      <c r="E27" s="18"/>
      <c r="F27" s="18"/>
      <c r="G27" s="18"/>
      <c r="H27" s="18"/>
      <c r="K27" s="451"/>
    </row>
    <row r="28" spans="1:32" ht="3" customHeight="1" x14ac:dyDescent="0.25">
      <c r="A28" s="2187"/>
      <c r="B28" s="2157">
        <v>90</v>
      </c>
      <c r="C28" s="450"/>
      <c r="D28" s="18"/>
      <c r="E28" s="18"/>
      <c r="F28" s="18"/>
      <c r="G28" s="18"/>
      <c r="H28" s="18"/>
      <c r="L28" s="439"/>
      <c r="M28" s="440"/>
    </row>
    <row r="29" spans="1:32" ht="3" customHeight="1" x14ac:dyDescent="0.25">
      <c r="A29" s="2187"/>
      <c r="B29" s="2158"/>
      <c r="C29" s="450"/>
      <c r="D29" s="18"/>
      <c r="E29" s="18"/>
      <c r="F29" s="18"/>
      <c r="G29" s="18"/>
      <c r="H29" s="18"/>
      <c r="M29" s="451"/>
    </row>
    <row r="30" spans="1:32" ht="3" customHeight="1" x14ac:dyDescent="0.25">
      <c r="A30" s="2187"/>
      <c r="B30" s="2158"/>
      <c r="C30" s="450"/>
      <c r="D30" s="18"/>
      <c r="E30" s="18"/>
      <c r="F30" s="18"/>
      <c r="G30" s="18"/>
      <c r="H30" s="18"/>
      <c r="M30" s="451"/>
    </row>
    <row r="31" spans="1:32" ht="3" customHeight="1" x14ac:dyDescent="0.25">
      <c r="A31" s="2187"/>
      <c r="B31" s="2158"/>
      <c r="C31" s="450"/>
      <c r="D31" s="18"/>
      <c r="E31" s="18"/>
      <c r="F31" s="18"/>
      <c r="G31" s="18"/>
      <c r="H31" s="18"/>
      <c r="M31" s="451"/>
    </row>
    <row r="32" spans="1:32" ht="3" customHeight="1" x14ac:dyDescent="0.25">
      <c r="A32" s="2187"/>
      <c r="B32" s="2159"/>
      <c r="C32" s="450"/>
      <c r="D32" s="18"/>
      <c r="E32" s="18"/>
      <c r="F32" s="18"/>
      <c r="G32" s="18"/>
      <c r="H32" s="18"/>
      <c r="M32" s="451"/>
    </row>
    <row r="33" spans="1:84" ht="3" customHeight="1" x14ac:dyDescent="0.25">
      <c r="A33" s="2187"/>
      <c r="B33" s="2157">
        <v>85</v>
      </c>
      <c r="C33" s="450"/>
      <c r="D33" s="18"/>
      <c r="E33" s="18"/>
      <c r="F33" s="18"/>
      <c r="G33" s="18"/>
      <c r="H33" s="18"/>
      <c r="M33" s="451"/>
    </row>
    <row r="34" spans="1:84" ht="3" customHeight="1" x14ac:dyDescent="0.25">
      <c r="A34" s="2187"/>
      <c r="B34" s="2158"/>
      <c r="C34" s="450"/>
      <c r="D34" s="18"/>
      <c r="E34" s="18"/>
      <c r="F34" s="18"/>
      <c r="G34" s="18"/>
      <c r="H34" s="18"/>
      <c r="M34" s="451"/>
    </row>
    <row r="35" spans="1:84" ht="3" customHeight="1" x14ac:dyDescent="0.25">
      <c r="A35" s="2187"/>
      <c r="B35" s="2158"/>
      <c r="C35" s="450"/>
      <c r="D35" s="18"/>
      <c r="E35" s="18"/>
      <c r="F35" s="18"/>
      <c r="G35" s="18"/>
      <c r="H35" s="18"/>
      <c r="M35" s="451"/>
    </row>
    <row r="36" spans="1:84" ht="3" customHeight="1" x14ac:dyDescent="0.25">
      <c r="A36" s="2187"/>
      <c r="B36" s="2158"/>
      <c r="C36" s="450"/>
      <c r="D36" s="18"/>
      <c r="E36" s="18"/>
      <c r="F36" s="18"/>
      <c r="G36" s="18"/>
      <c r="H36" s="18"/>
      <c r="M36" s="451"/>
    </row>
    <row r="37" spans="1:84" ht="3" customHeight="1" x14ac:dyDescent="0.25">
      <c r="A37" s="2187"/>
      <c r="B37" s="2159"/>
      <c r="C37" s="450"/>
      <c r="D37" s="18"/>
      <c r="E37" s="18"/>
      <c r="F37" s="18"/>
      <c r="G37" s="18"/>
      <c r="H37" s="18"/>
      <c r="M37" s="451"/>
      <c r="N37" s="242"/>
      <c r="O37" s="242"/>
      <c r="P37" s="242"/>
      <c r="Q37" s="242"/>
      <c r="R37" s="242"/>
      <c r="S37" s="242"/>
      <c r="T37" s="242"/>
      <c r="U37" s="242"/>
      <c r="V37" s="242"/>
      <c r="W37" s="242"/>
      <c r="X37" s="242"/>
      <c r="Y37" s="242"/>
      <c r="Z37" s="242"/>
      <c r="AA37" s="242"/>
      <c r="AB37" s="242"/>
      <c r="AC37" s="242"/>
      <c r="AD37" s="242"/>
    </row>
    <row r="38" spans="1:84" ht="3" customHeight="1" x14ac:dyDescent="0.25">
      <c r="A38" s="2187"/>
      <c r="B38" s="2157">
        <v>80</v>
      </c>
      <c r="C38" s="450"/>
      <c r="D38" s="18"/>
      <c r="E38" s="18"/>
      <c r="F38" s="18"/>
      <c r="G38" s="18"/>
      <c r="H38" s="18"/>
      <c r="N38" s="439"/>
      <c r="O38" s="439"/>
      <c r="P38" s="439"/>
      <c r="Q38" s="439"/>
      <c r="R38" s="439"/>
      <c r="S38" s="439"/>
      <c r="T38" s="439"/>
      <c r="U38" s="439"/>
      <c r="V38" s="439"/>
      <c r="W38" s="439"/>
      <c r="X38" s="439"/>
      <c r="Y38" s="439"/>
      <c r="Z38" s="439"/>
      <c r="AA38" s="439"/>
      <c r="AB38" s="439"/>
      <c r="AC38" s="439"/>
      <c r="AD38" s="440"/>
      <c r="AE38" s="452"/>
    </row>
    <row r="39" spans="1:84" ht="3" customHeight="1" x14ac:dyDescent="0.25">
      <c r="A39" s="2187"/>
      <c r="B39" s="2158"/>
      <c r="C39" s="450"/>
      <c r="D39" s="18"/>
      <c r="E39" s="18"/>
      <c r="F39" s="18"/>
      <c r="G39" s="18"/>
      <c r="H39" s="18"/>
      <c r="AD39" s="451"/>
      <c r="AE39" s="452"/>
    </row>
    <row r="40" spans="1:84" ht="3" customHeight="1" x14ac:dyDescent="0.25">
      <c r="A40" s="2187"/>
      <c r="B40" s="2158"/>
      <c r="C40" s="450"/>
      <c r="D40" s="18"/>
      <c r="E40" s="18"/>
      <c r="F40" s="18"/>
      <c r="G40" s="18"/>
      <c r="H40" s="18"/>
      <c r="AD40" s="451"/>
      <c r="AE40" s="452"/>
    </row>
    <row r="41" spans="1:84" ht="3" customHeight="1" x14ac:dyDescent="0.25">
      <c r="A41" s="2187"/>
      <c r="B41" s="2158"/>
      <c r="C41" s="450"/>
      <c r="D41" s="18"/>
      <c r="E41" s="18"/>
      <c r="F41" s="18"/>
      <c r="G41" s="18"/>
      <c r="H41" s="18"/>
      <c r="AD41" s="451"/>
      <c r="AE41" s="452"/>
    </row>
    <row r="42" spans="1:84" ht="3" customHeight="1" x14ac:dyDescent="0.25">
      <c r="A42" s="2187"/>
      <c r="B42" s="2159"/>
      <c r="C42" s="450"/>
      <c r="D42" s="18"/>
      <c r="E42" s="18"/>
      <c r="F42" s="18"/>
      <c r="G42" s="18"/>
      <c r="H42" s="18"/>
      <c r="AD42" s="451"/>
      <c r="AE42" s="452"/>
    </row>
    <row r="43" spans="1:84" ht="3" customHeight="1" x14ac:dyDescent="0.25">
      <c r="A43" s="2187"/>
      <c r="B43" s="2157">
        <v>75</v>
      </c>
      <c r="C43" s="450"/>
      <c r="D43" s="18"/>
      <c r="E43" s="18"/>
      <c r="F43" s="18"/>
      <c r="G43" s="18"/>
      <c r="H43" s="18"/>
      <c r="AD43" s="451"/>
      <c r="AE43" s="452"/>
    </row>
    <row r="44" spans="1:84" ht="3" customHeight="1" x14ac:dyDescent="0.25">
      <c r="A44" s="2187"/>
      <c r="B44" s="2158"/>
      <c r="C44" s="450"/>
      <c r="D44" s="18"/>
      <c r="E44" s="18"/>
      <c r="F44" s="18"/>
      <c r="G44" s="18"/>
      <c r="H44" s="18"/>
      <c r="AD44" s="451"/>
      <c r="AE44" s="452"/>
    </row>
    <row r="45" spans="1:84" ht="3" customHeight="1" x14ac:dyDescent="0.25">
      <c r="A45" s="2187"/>
      <c r="B45" s="2158"/>
      <c r="C45" s="450"/>
      <c r="D45" s="18"/>
      <c r="E45" s="18"/>
      <c r="F45" s="18"/>
      <c r="G45" s="18"/>
      <c r="H45" s="18"/>
      <c r="AD45" s="451"/>
      <c r="AE45" s="452"/>
    </row>
    <row r="46" spans="1:84" ht="3" customHeight="1" x14ac:dyDescent="0.25">
      <c r="A46" s="2187"/>
      <c r="B46" s="2158"/>
      <c r="C46" s="450"/>
      <c r="D46" s="18"/>
      <c r="E46" s="18"/>
      <c r="F46" s="18"/>
      <c r="G46" s="18"/>
      <c r="H46" s="18"/>
      <c r="AD46" s="451"/>
      <c r="AE46" s="452"/>
    </row>
    <row r="47" spans="1:84" ht="3" customHeight="1" x14ac:dyDescent="0.25">
      <c r="A47" s="2187"/>
      <c r="B47" s="2159"/>
      <c r="C47" s="450"/>
      <c r="D47" s="18"/>
      <c r="E47" s="18"/>
      <c r="F47" s="18"/>
      <c r="G47" s="18"/>
      <c r="H47" s="18"/>
      <c r="AD47" s="451"/>
      <c r="AE47" s="453"/>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c r="BH47" s="242"/>
      <c r="BI47" s="242"/>
      <c r="BJ47" s="242"/>
      <c r="BK47" s="242"/>
      <c r="BL47" s="242"/>
      <c r="BM47" s="242"/>
      <c r="BN47" s="242"/>
      <c r="BO47" s="242"/>
      <c r="BP47" s="242"/>
      <c r="BQ47" s="242"/>
      <c r="BR47" s="242"/>
      <c r="BS47" s="242"/>
      <c r="BT47" s="242"/>
      <c r="BU47" s="242"/>
      <c r="BV47" s="242"/>
      <c r="BW47" s="242"/>
      <c r="BX47" s="242"/>
      <c r="BY47" s="242"/>
      <c r="BZ47" s="242"/>
      <c r="CA47" s="242"/>
      <c r="CB47" s="242"/>
      <c r="CC47" s="242"/>
      <c r="CD47" s="242"/>
      <c r="CE47" s="242"/>
    </row>
    <row r="48" spans="1:84" ht="3" customHeight="1" x14ac:dyDescent="0.25">
      <c r="A48" s="2187"/>
      <c r="B48" s="2157">
        <v>70</v>
      </c>
      <c r="C48" s="450"/>
      <c r="D48" s="18"/>
      <c r="E48" s="18"/>
      <c r="F48" s="18"/>
      <c r="G48" s="18"/>
      <c r="H48" s="18"/>
      <c r="AE48" s="439"/>
      <c r="AF48" s="439"/>
      <c r="AG48" s="439"/>
      <c r="AH48" s="439"/>
      <c r="AI48" s="439"/>
      <c r="AJ48" s="439"/>
      <c r="AK48" s="439"/>
      <c r="AL48" s="439"/>
      <c r="AM48" s="439"/>
      <c r="AN48" s="439"/>
      <c r="AO48" s="439"/>
      <c r="AP48" s="439"/>
      <c r="AQ48" s="439"/>
      <c r="AR48" s="439"/>
      <c r="AS48" s="439"/>
      <c r="AT48" s="439"/>
      <c r="AU48" s="439"/>
      <c r="AV48" s="439"/>
      <c r="AW48" s="439"/>
      <c r="AX48" s="439"/>
      <c r="AY48" s="439"/>
      <c r="AZ48" s="439"/>
      <c r="BA48" s="439"/>
      <c r="BB48" s="439"/>
      <c r="BC48" s="439"/>
      <c r="BD48" s="439"/>
      <c r="BE48" s="439"/>
      <c r="BF48" s="439"/>
      <c r="BG48" s="439"/>
      <c r="BH48" s="439"/>
      <c r="BI48" s="439"/>
      <c r="BJ48" s="439"/>
      <c r="BK48" s="439"/>
      <c r="BL48" s="439"/>
      <c r="BM48" s="439"/>
      <c r="BN48" s="439"/>
      <c r="BO48" s="439"/>
      <c r="BP48" s="439"/>
      <c r="BQ48" s="439"/>
      <c r="BR48" s="439"/>
      <c r="BS48" s="439"/>
      <c r="BT48" s="439"/>
      <c r="BU48" s="439"/>
      <c r="BV48" s="439"/>
      <c r="BW48" s="439"/>
      <c r="BX48" s="439"/>
      <c r="BY48" s="439"/>
      <c r="BZ48" s="439"/>
      <c r="CA48" s="439"/>
      <c r="CB48" s="439"/>
      <c r="CC48" s="439"/>
      <c r="CD48" s="439"/>
      <c r="CE48" s="439"/>
      <c r="CF48" s="452"/>
    </row>
    <row r="49" spans="1:123" ht="3" customHeight="1" x14ac:dyDescent="0.25">
      <c r="A49" s="2187"/>
      <c r="B49" s="2158"/>
      <c r="C49" s="450"/>
      <c r="D49" s="18"/>
      <c r="E49" s="18"/>
      <c r="F49" s="18"/>
      <c r="G49" s="18"/>
      <c r="H49" s="18"/>
      <c r="CF49" s="452"/>
    </row>
    <row r="50" spans="1:123" ht="3" customHeight="1" x14ac:dyDescent="0.25">
      <c r="A50" s="2187"/>
      <c r="B50" s="2158"/>
      <c r="C50" s="450"/>
      <c r="D50" s="18"/>
      <c r="E50" s="18"/>
      <c r="F50" s="18"/>
      <c r="G50" s="18"/>
      <c r="H50" s="18"/>
      <c r="CF50" s="452"/>
    </row>
    <row r="51" spans="1:123" ht="3" customHeight="1" x14ac:dyDescent="0.25">
      <c r="A51" s="2187"/>
      <c r="B51" s="2158"/>
      <c r="C51" s="450"/>
      <c r="D51" s="18"/>
      <c r="E51" s="18"/>
      <c r="F51" s="18"/>
      <c r="G51" s="18"/>
      <c r="H51" s="18"/>
      <c r="CF51" s="452"/>
    </row>
    <row r="52" spans="1:123" ht="3" customHeight="1" x14ac:dyDescent="0.25">
      <c r="A52" s="2187"/>
      <c r="B52" s="2159"/>
      <c r="C52" s="450"/>
      <c r="D52" s="18"/>
      <c r="E52" s="18"/>
      <c r="F52" s="18"/>
      <c r="G52" s="18"/>
      <c r="H52" s="18"/>
      <c r="CF52" s="452"/>
    </row>
    <row r="53" spans="1:123" ht="3" customHeight="1" x14ac:dyDescent="0.25">
      <c r="A53" s="2187"/>
      <c r="B53" s="2157">
        <v>65</v>
      </c>
      <c r="C53" s="450"/>
      <c r="D53" s="18"/>
      <c r="E53" s="18"/>
      <c r="F53" s="18"/>
      <c r="G53" s="18"/>
      <c r="H53" s="18"/>
      <c r="CF53" s="452"/>
    </row>
    <row r="54" spans="1:123" ht="3" customHeight="1" x14ac:dyDescent="0.25">
      <c r="A54" s="2187"/>
      <c r="B54" s="2158"/>
      <c r="C54" s="450"/>
      <c r="D54" s="18"/>
      <c r="E54" s="18"/>
      <c r="F54" s="18"/>
      <c r="G54" s="18"/>
      <c r="H54" s="18"/>
      <c r="CF54" s="452"/>
    </row>
    <row r="55" spans="1:123" ht="3" customHeight="1" x14ac:dyDescent="0.25">
      <c r="A55" s="2187"/>
      <c r="B55" s="2158"/>
      <c r="C55" s="450"/>
      <c r="D55" s="18"/>
      <c r="E55" s="18"/>
      <c r="F55" s="18"/>
      <c r="G55" s="18"/>
      <c r="H55" s="18"/>
      <c r="CF55" s="452"/>
    </row>
    <row r="56" spans="1:123" ht="3" customHeight="1" x14ac:dyDescent="0.25">
      <c r="A56" s="2187"/>
      <c r="B56" s="2158"/>
      <c r="C56" s="450"/>
      <c r="D56" s="18"/>
      <c r="E56" s="18"/>
      <c r="F56" s="18"/>
      <c r="G56" s="18"/>
      <c r="H56" s="18"/>
      <c r="CF56" s="452"/>
    </row>
    <row r="57" spans="1:123" ht="3" customHeight="1" x14ac:dyDescent="0.25">
      <c r="A57" s="2187"/>
      <c r="B57" s="2159"/>
      <c r="C57" s="450"/>
      <c r="D57" s="18"/>
      <c r="E57" s="18"/>
      <c r="F57" s="18"/>
      <c r="G57" s="18"/>
      <c r="H57" s="18"/>
      <c r="CF57" s="453"/>
      <c r="CG57" s="242"/>
      <c r="CH57" s="242"/>
      <c r="CI57" s="242"/>
      <c r="CJ57" s="242"/>
      <c r="CK57" s="242"/>
      <c r="CL57" s="242"/>
      <c r="CM57" s="242"/>
      <c r="CN57" s="242"/>
      <c r="CO57" s="242"/>
      <c r="CP57" s="242"/>
      <c r="CQ57" s="242"/>
      <c r="CR57" s="242"/>
      <c r="CS57" s="242"/>
      <c r="CT57" s="242"/>
      <c r="CU57" s="242"/>
      <c r="CV57" s="242"/>
      <c r="CW57" s="242"/>
      <c r="CX57" s="242"/>
      <c r="CY57" s="242"/>
      <c r="CZ57" s="242"/>
      <c r="DA57" s="242"/>
      <c r="DB57" s="242"/>
      <c r="DC57" s="242"/>
      <c r="DD57" s="242"/>
      <c r="DE57" s="242"/>
      <c r="DF57" s="242"/>
      <c r="DG57" s="434"/>
      <c r="DH57" s="242"/>
      <c r="DI57" s="242"/>
      <c r="DJ57" s="242"/>
      <c r="DK57" s="242"/>
      <c r="DL57" s="242"/>
      <c r="DM57" s="242"/>
      <c r="DN57" s="242"/>
      <c r="DO57" s="242"/>
      <c r="DP57" s="449"/>
      <c r="DQ57" s="453"/>
      <c r="DR57" s="242"/>
    </row>
    <row r="58" spans="1:123" ht="3" customHeight="1" x14ac:dyDescent="0.25">
      <c r="A58" s="2187"/>
      <c r="B58" s="2157">
        <v>60</v>
      </c>
      <c r="C58" s="450"/>
      <c r="D58" s="18"/>
      <c r="E58" s="18"/>
      <c r="F58" s="18"/>
      <c r="G58" s="18"/>
      <c r="H58" s="18"/>
      <c r="CF58" s="439"/>
      <c r="CG58" s="439"/>
      <c r="CH58" s="439"/>
      <c r="CI58" s="439"/>
      <c r="CJ58" s="439"/>
      <c r="CK58" s="439"/>
      <c r="CL58" s="439"/>
      <c r="CM58" s="439"/>
      <c r="CN58" s="439"/>
      <c r="CO58" s="439"/>
      <c r="CP58" s="439"/>
      <c r="CQ58" s="439"/>
      <c r="CR58" s="439"/>
      <c r="CS58" s="439"/>
      <c r="CT58" s="439"/>
      <c r="CU58" s="439"/>
      <c r="CV58" s="439"/>
      <c r="CW58" s="439"/>
      <c r="CX58" s="439"/>
      <c r="CY58" s="439"/>
      <c r="CZ58" s="439"/>
      <c r="DA58" s="439"/>
      <c r="DB58" s="439"/>
      <c r="DC58" s="439"/>
      <c r="DD58" s="439"/>
      <c r="DE58" s="439"/>
      <c r="DF58" s="439"/>
      <c r="DG58" s="441"/>
      <c r="DH58" s="439"/>
      <c r="DI58" s="439"/>
      <c r="DJ58" s="439"/>
      <c r="DK58" s="439"/>
      <c r="DL58" s="439"/>
      <c r="DM58" s="439"/>
      <c r="DN58" s="439"/>
      <c r="DO58" s="439"/>
      <c r="DP58" s="440"/>
      <c r="DQ58" s="442"/>
      <c r="DR58" s="440"/>
      <c r="DS58" s="452"/>
    </row>
    <row r="59" spans="1:123" ht="3" customHeight="1" x14ac:dyDescent="0.25">
      <c r="A59" s="2187"/>
      <c r="B59" s="2158"/>
      <c r="C59" s="450"/>
      <c r="D59" s="18"/>
      <c r="E59" s="18"/>
      <c r="F59" s="18"/>
      <c r="G59" s="18"/>
      <c r="H59" s="18"/>
      <c r="DR59" s="451"/>
      <c r="DS59" s="452"/>
    </row>
    <row r="60" spans="1:123" ht="3" customHeight="1" x14ac:dyDescent="0.25">
      <c r="A60" s="2187"/>
      <c r="B60" s="2158"/>
      <c r="C60" s="450"/>
      <c r="D60" s="18"/>
      <c r="E60" s="18"/>
      <c r="F60" s="18"/>
      <c r="G60" s="18"/>
      <c r="H60" s="18"/>
      <c r="DR60" s="451"/>
      <c r="DS60" s="452"/>
    </row>
    <row r="61" spans="1:123" ht="3" customHeight="1" x14ac:dyDescent="0.25">
      <c r="A61" s="2187"/>
      <c r="B61" s="2158"/>
      <c r="C61" s="450"/>
      <c r="D61" s="18"/>
      <c r="E61" s="18"/>
      <c r="F61" s="18"/>
      <c r="G61" s="18"/>
      <c r="H61" s="18"/>
      <c r="DR61" s="451"/>
      <c r="DS61" s="452"/>
    </row>
    <row r="62" spans="1:123" ht="3" customHeight="1" x14ac:dyDescent="0.25">
      <c r="A62" s="2187"/>
      <c r="B62" s="2159"/>
      <c r="C62" s="450"/>
      <c r="D62" s="18"/>
      <c r="E62" s="18"/>
      <c r="F62" s="18"/>
      <c r="G62" s="18"/>
      <c r="H62" s="18"/>
      <c r="DR62" s="451"/>
      <c r="DS62" s="452"/>
    </row>
    <row r="63" spans="1:123" ht="3" customHeight="1" x14ac:dyDescent="0.25">
      <c r="A63" s="2187"/>
      <c r="B63" s="2157">
        <v>55</v>
      </c>
      <c r="C63" s="450"/>
      <c r="D63" s="18"/>
      <c r="E63" s="18"/>
      <c r="F63" s="18"/>
      <c r="G63" s="18"/>
      <c r="H63" s="18"/>
      <c r="DR63" s="451"/>
      <c r="DS63" s="452"/>
    </row>
    <row r="64" spans="1:123" ht="3" customHeight="1" x14ac:dyDescent="0.25">
      <c r="A64" s="2187"/>
      <c r="B64" s="2158"/>
      <c r="C64" s="450"/>
      <c r="D64" s="18"/>
      <c r="E64" s="18"/>
      <c r="F64" s="18"/>
      <c r="G64" s="18"/>
      <c r="H64" s="18"/>
      <c r="DR64" s="451"/>
      <c r="DS64" s="452"/>
    </row>
    <row r="65" spans="1:135" ht="3" customHeight="1" x14ac:dyDescent="0.25">
      <c r="A65" s="2187"/>
      <c r="B65" s="2158"/>
      <c r="C65" s="450"/>
      <c r="D65" s="18"/>
      <c r="E65" s="18"/>
      <c r="F65" s="18"/>
      <c r="G65" s="18"/>
      <c r="H65" s="18"/>
      <c r="DR65" s="451"/>
      <c r="DS65" s="452"/>
    </row>
    <row r="66" spans="1:135" ht="3" customHeight="1" x14ac:dyDescent="0.25">
      <c r="A66" s="2187"/>
      <c r="B66" s="2158"/>
      <c r="C66" s="450"/>
      <c r="D66" s="18"/>
      <c r="E66" s="18"/>
      <c r="F66" s="18"/>
      <c r="G66" s="18"/>
      <c r="H66" s="18"/>
      <c r="DR66" s="451"/>
      <c r="DS66" s="452"/>
    </row>
    <row r="67" spans="1:135" ht="3" customHeight="1" thickBot="1" x14ac:dyDescent="0.3">
      <c r="A67" s="2187"/>
      <c r="B67" s="2159"/>
      <c r="C67" s="450"/>
      <c r="D67" s="18"/>
      <c r="E67" s="18"/>
      <c r="F67" s="18"/>
      <c r="G67" s="18"/>
      <c r="H67" s="18"/>
      <c r="DR67" s="451"/>
      <c r="DS67" s="452"/>
    </row>
    <row r="68" spans="1:135" ht="3" customHeight="1" thickTop="1" x14ac:dyDescent="0.25">
      <c r="A68" s="2187"/>
      <c r="B68" s="2157">
        <v>50</v>
      </c>
      <c r="C68" s="476"/>
      <c r="D68" s="477"/>
      <c r="E68" s="477"/>
      <c r="F68" s="477"/>
      <c r="G68" s="477"/>
      <c r="H68" s="477"/>
      <c r="I68" s="478"/>
      <c r="J68" s="478"/>
      <c r="K68" s="478"/>
      <c r="L68" s="478"/>
      <c r="M68" s="478"/>
      <c r="N68" s="478"/>
      <c r="O68" s="478"/>
      <c r="P68" s="478"/>
      <c r="Q68" s="478"/>
      <c r="R68" s="478"/>
      <c r="S68" s="478"/>
      <c r="T68" s="478"/>
      <c r="U68" s="478"/>
      <c r="V68" s="478"/>
      <c r="W68" s="478"/>
      <c r="X68" s="478"/>
      <c r="Y68" s="478"/>
      <c r="Z68" s="478"/>
      <c r="AA68" s="478"/>
      <c r="AB68" s="478"/>
      <c r="AC68" s="478"/>
      <c r="AD68" s="478"/>
      <c r="AE68" s="478"/>
      <c r="AF68" s="478"/>
      <c r="AG68" s="478"/>
      <c r="AH68" s="478"/>
      <c r="AI68" s="478"/>
      <c r="AJ68" s="478"/>
      <c r="AK68" s="478"/>
      <c r="AL68" s="478"/>
      <c r="AM68" s="478"/>
      <c r="AN68" s="478"/>
      <c r="AO68" s="478"/>
      <c r="AP68" s="478"/>
      <c r="AQ68" s="478"/>
      <c r="AR68" s="478"/>
      <c r="AS68" s="478"/>
      <c r="AT68" s="478"/>
      <c r="AU68" s="478"/>
      <c r="AV68" s="478"/>
      <c r="AW68" s="478"/>
      <c r="AX68" s="478"/>
      <c r="AY68" s="478"/>
      <c r="AZ68" s="478"/>
      <c r="BA68" s="478"/>
      <c r="BB68" s="478"/>
      <c r="BC68" s="478"/>
      <c r="BD68" s="478"/>
      <c r="BE68" s="478"/>
      <c r="BF68" s="478"/>
      <c r="BG68" s="478"/>
      <c r="BH68" s="478"/>
      <c r="BI68" s="478"/>
      <c r="BJ68" s="478"/>
      <c r="BK68" s="478"/>
      <c r="BL68" s="478"/>
      <c r="BM68" s="478"/>
      <c r="BN68" s="478"/>
      <c r="BO68" s="478"/>
      <c r="BP68" s="478"/>
      <c r="BQ68" s="478"/>
      <c r="BR68" s="478"/>
      <c r="BS68" s="478"/>
      <c r="BT68" s="478"/>
      <c r="BU68" s="478"/>
      <c r="BV68" s="478"/>
      <c r="BW68" s="478"/>
      <c r="BX68" s="478"/>
      <c r="BY68" s="478"/>
      <c r="BZ68" s="478"/>
      <c r="CA68" s="478"/>
      <c r="CB68" s="478"/>
      <c r="CC68" s="478"/>
      <c r="CD68" s="478"/>
      <c r="CE68" s="478"/>
      <c r="CF68" s="478"/>
      <c r="CG68" s="478"/>
      <c r="CH68" s="478"/>
      <c r="CI68" s="478"/>
      <c r="CJ68" s="478"/>
      <c r="CK68" s="478"/>
      <c r="CL68" s="478"/>
      <c r="CM68" s="478"/>
      <c r="CN68" s="478"/>
      <c r="CO68" s="478"/>
      <c r="CP68" s="478"/>
      <c r="CQ68" s="478"/>
      <c r="CR68" s="478"/>
      <c r="CS68" s="478"/>
      <c r="CT68" s="478"/>
      <c r="CU68" s="478"/>
      <c r="CV68" s="478"/>
      <c r="CW68" s="478"/>
      <c r="CX68" s="478"/>
      <c r="CY68" s="478"/>
      <c r="CZ68" s="478"/>
      <c r="DA68" s="478"/>
      <c r="DB68" s="478"/>
      <c r="DC68" s="478"/>
      <c r="DD68" s="478"/>
      <c r="DE68" s="478"/>
      <c r="DF68" s="478"/>
      <c r="DG68" s="478"/>
      <c r="DH68" s="478"/>
      <c r="DI68" s="478"/>
      <c r="DJ68" s="478"/>
      <c r="DK68" s="478"/>
      <c r="DL68" s="478"/>
      <c r="DM68" s="478"/>
      <c r="DN68" s="478"/>
      <c r="DO68" s="478"/>
      <c r="DP68" s="478"/>
      <c r="DQ68" s="478"/>
      <c r="DR68" s="479"/>
      <c r="DS68" s="480"/>
      <c r="DT68" s="478"/>
      <c r="DU68" s="478"/>
      <c r="DV68" s="478"/>
      <c r="DW68" s="478"/>
      <c r="DX68" s="478"/>
      <c r="DY68" s="478"/>
      <c r="DZ68" s="478"/>
      <c r="EA68" s="478"/>
      <c r="EB68" s="478"/>
      <c r="EC68" s="478"/>
      <c r="ED68" s="478"/>
      <c r="EE68" s="478"/>
    </row>
    <row r="69" spans="1:135" ht="3" customHeight="1" x14ac:dyDescent="0.25">
      <c r="A69" s="2187"/>
      <c r="B69" s="2158"/>
      <c r="C69" s="450"/>
      <c r="D69" s="18"/>
      <c r="E69" s="18"/>
      <c r="F69" s="18"/>
      <c r="G69" s="18"/>
      <c r="H69" s="18"/>
      <c r="DR69" s="451"/>
      <c r="DS69" s="452"/>
      <c r="DT69" s="2126"/>
      <c r="DU69" s="2126"/>
      <c r="DV69" s="2126"/>
      <c r="DW69" s="2126"/>
      <c r="DX69" s="2126"/>
      <c r="DY69" s="2126"/>
      <c r="DZ69" s="2126"/>
      <c r="EA69" s="2126"/>
    </row>
    <row r="70" spans="1:135" ht="3" customHeight="1" x14ac:dyDescent="0.25">
      <c r="A70" s="2187"/>
      <c r="B70" s="2158"/>
      <c r="C70" s="450"/>
      <c r="D70" s="18"/>
      <c r="E70" s="18"/>
      <c r="F70" s="18"/>
      <c r="G70" s="18"/>
      <c r="H70" s="18"/>
      <c r="DR70" s="451"/>
      <c r="DS70" s="452"/>
      <c r="DT70" s="2126"/>
      <c r="DU70" s="2126"/>
      <c r="DV70" s="2126"/>
      <c r="DW70" s="2126"/>
      <c r="DX70" s="2126"/>
      <c r="DY70" s="2126"/>
      <c r="DZ70" s="2126"/>
      <c r="EA70" s="2126"/>
    </row>
    <row r="71" spans="1:135" ht="3" customHeight="1" x14ac:dyDescent="0.25">
      <c r="A71" s="2187"/>
      <c r="B71" s="2158"/>
      <c r="C71" s="450"/>
      <c r="D71" s="18"/>
      <c r="E71" s="18"/>
      <c r="F71" s="18"/>
      <c r="G71" s="18"/>
      <c r="H71" s="18"/>
      <c r="DR71" s="451"/>
      <c r="DS71" s="452"/>
      <c r="DT71" s="2126"/>
      <c r="DU71" s="2126"/>
      <c r="DV71" s="2126"/>
      <c r="DW71" s="2126"/>
      <c r="DX71" s="2126"/>
      <c r="DY71" s="2126"/>
      <c r="DZ71" s="2126"/>
      <c r="EA71" s="2126"/>
    </row>
    <row r="72" spans="1:135" ht="3" customHeight="1" x14ac:dyDescent="0.25">
      <c r="A72" s="2187"/>
      <c r="B72" s="2159"/>
      <c r="C72" s="450"/>
      <c r="D72" s="18"/>
      <c r="E72" s="18"/>
      <c r="F72" s="18"/>
      <c r="G72" s="18"/>
      <c r="H72" s="18"/>
      <c r="DR72" s="451"/>
      <c r="DS72" s="452"/>
    </row>
    <row r="73" spans="1:135" ht="3" customHeight="1" x14ac:dyDescent="0.25">
      <c r="A73" s="2187"/>
      <c r="B73" s="2157">
        <v>45</v>
      </c>
      <c r="C73" s="450"/>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DR73" s="451"/>
      <c r="DS73" s="452"/>
    </row>
    <row r="74" spans="1:135" ht="3" customHeight="1" x14ac:dyDescent="0.25">
      <c r="A74" s="2187"/>
      <c r="B74" s="2158"/>
      <c r="C74" s="450"/>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DR74" s="451"/>
      <c r="DS74" s="452"/>
    </row>
    <row r="75" spans="1:135" ht="3" customHeight="1" x14ac:dyDescent="0.25">
      <c r="A75" s="2187"/>
      <c r="B75" s="2158"/>
      <c r="C75" s="450"/>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DR75" s="451"/>
      <c r="DS75" s="452"/>
    </row>
    <row r="76" spans="1:135" ht="3" customHeight="1" x14ac:dyDescent="0.25">
      <c r="A76" s="2187"/>
      <c r="B76" s="2158"/>
      <c r="C76" s="450"/>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DR76" s="454"/>
      <c r="DS76" s="455"/>
    </row>
    <row r="77" spans="1:135" ht="3" customHeight="1" x14ac:dyDescent="0.25">
      <c r="A77" s="2187"/>
      <c r="B77" s="2159"/>
      <c r="C77" s="450"/>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DR77" s="454"/>
      <c r="DS77" s="455"/>
    </row>
    <row r="78" spans="1:135" ht="3" customHeight="1" x14ac:dyDescent="0.25">
      <c r="A78" s="2187"/>
      <c r="B78" s="2157">
        <v>40</v>
      </c>
      <c r="C78" s="450"/>
      <c r="D78" s="18"/>
      <c r="E78" s="18"/>
      <c r="F78" s="18"/>
      <c r="G78" s="18"/>
      <c r="H78" s="18"/>
      <c r="DR78" s="454"/>
      <c r="DS78" s="443"/>
      <c r="DT78" s="439"/>
      <c r="DU78" s="439"/>
      <c r="DV78" s="439"/>
      <c r="DW78" s="439"/>
      <c r="DX78" s="439"/>
      <c r="DY78" s="439"/>
      <c r="DZ78" s="439"/>
      <c r="EA78" s="439"/>
      <c r="EB78" s="439"/>
      <c r="EC78" s="439"/>
      <c r="ED78" s="439"/>
      <c r="EE78" s="439"/>
    </row>
    <row r="79" spans="1:135" ht="3" customHeight="1" x14ac:dyDescent="0.25">
      <c r="A79" s="2187"/>
      <c r="B79" s="2158"/>
      <c r="C79" s="450"/>
      <c r="D79" s="18"/>
      <c r="E79" s="18"/>
      <c r="F79" s="18"/>
      <c r="G79" s="18"/>
      <c r="H79" s="18"/>
      <c r="DR79" s="454"/>
      <c r="DS79" s="455"/>
    </row>
    <row r="80" spans="1:135" ht="3" customHeight="1" x14ac:dyDescent="0.25">
      <c r="A80" s="2187"/>
      <c r="B80" s="2158"/>
      <c r="C80" s="450"/>
      <c r="D80" s="18"/>
      <c r="E80" s="18"/>
      <c r="F80" s="18"/>
      <c r="G80" s="18"/>
      <c r="H80" s="18"/>
    </row>
    <row r="81" spans="1:127" ht="3" customHeight="1" x14ac:dyDescent="0.25">
      <c r="A81" s="2187"/>
      <c r="B81" s="2158"/>
      <c r="C81" s="450"/>
      <c r="D81" s="18"/>
      <c r="E81" s="18"/>
      <c r="F81" s="18"/>
      <c r="G81" s="18"/>
      <c r="H81" s="18"/>
    </row>
    <row r="82" spans="1:127" ht="3" customHeight="1" x14ac:dyDescent="0.25">
      <c r="A82" s="2187"/>
      <c r="B82" s="2159"/>
      <c r="C82" s="450"/>
      <c r="D82" s="18"/>
      <c r="E82" s="18"/>
      <c r="F82" s="18"/>
      <c r="G82" s="18"/>
      <c r="H82" s="18"/>
      <c r="DC82" s="2191" t="s">
        <v>915</v>
      </c>
      <c r="DD82" s="2191"/>
      <c r="DE82" s="2191"/>
      <c r="DF82" s="2191"/>
      <c r="DG82" s="2191"/>
      <c r="DH82" s="2191"/>
      <c r="DI82" s="2191"/>
      <c r="DJ82" s="2191"/>
      <c r="DK82" s="2191"/>
      <c r="DL82" s="2191"/>
      <c r="DM82" s="2191"/>
      <c r="DN82" s="74"/>
      <c r="DO82" s="74"/>
      <c r="DP82" s="74"/>
      <c r="DQ82" s="74"/>
      <c r="DR82" s="74"/>
      <c r="DS82" s="74"/>
      <c r="DT82" s="74"/>
      <c r="DU82" s="74"/>
      <c r="DV82" s="74"/>
      <c r="DW82" s="74"/>
    </row>
    <row r="83" spans="1:127" ht="3" customHeight="1" x14ac:dyDescent="0.25">
      <c r="A83" s="2187"/>
      <c r="B83" s="2157">
        <v>35</v>
      </c>
      <c r="C83" s="450"/>
      <c r="D83" s="18"/>
      <c r="E83" s="18"/>
      <c r="F83" s="18"/>
      <c r="G83" s="18"/>
      <c r="H83" s="18"/>
      <c r="AU83" s="2163" t="s">
        <v>890</v>
      </c>
      <c r="AV83" s="2164"/>
      <c r="AW83" s="2164"/>
      <c r="AX83" s="2164"/>
      <c r="AY83" s="2164"/>
      <c r="AZ83" s="2164"/>
      <c r="BA83" s="2164"/>
      <c r="BB83" s="2164"/>
      <c r="BC83" s="2164"/>
      <c r="BD83" s="2164"/>
      <c r="BE83" s="2164"/>
      <c r="BF83" s="2164"/>
      <c r="BG83" s="2164"/>
      <c r="BH83" s="2164"/>
      <c r="BI83" s="2164"/>
      <c r="BJ83" s="2164"/>
      <c r="BK83" s="2164"/>
      <c r="BL83" s="2164"/>
      <c r="BM83" s="2164"/>
      <c r="BN83" s="2164"/>
      <c r="BO83" s="2164"/>
      <c r="BP83" s="2164"/>
      <c r="BQ83" s="2164"/>
      <c r="BR83" s="2164"/>
      <c r="BS83" s="2164"/>
      <c r="BT83" s="2164"/>
      <c r="BU83" s="2164"/>
      <c r="BV83" s="2164"/>
      <c r="BW83" s="2164"/>
      <c r="BX83" s="2164"/>
      <c r="BY83" s="2164"/>
      <c r="BZ83" s="2164"/>
      <c r="CA83" s="2164"/>
      <c r="CB83" s="2164"/>
      <c r="CC83" s="2164"/>
      <c r="CD83" s="2164"/>
      <c r="CE83" s="2164"/>
      <c r="CF83" s="2165"/>
      <c r="CG83" s="2172">
        <v>4.4000000000000004</v>
      </c>
      <c r="CH83" s="2173"/>
      <c r="CI83" s="2173"/>
      <c r="CJ83" s="2173"/>
      <c r="CK83" s="2173"/>
      <c r="CL83" s="2173"/>
      <c r="CM83" s="2173"/>
      <c r="CN83" s="2173"/>
      <c r="CO83" s="2173"/>
      <c r="CP83" s="2174"/>
      <c r="CZ83" s="449"/>
      <c r="DA83" s="453"/>
      <c r="DC83" s="2191"/>
      <c r="DD83" s="2191"/>
      <c r="DE83" s="2191"/>
      <c r="DF83" s="2191"/>
      <c r="DG83" s="2191"/>
      <c r="DH83" s="2191"/>
      <c r="DI83" s="2191"/>
      <c r="DJ83" s="2191"/>
      <c r="DK83" s="2191"/>
      <c r="DL83" s="2191"/>
      <c r="DM83" s="2191"/>
      <c r="DN83" s="74"/>
      <c r="DO83" s="74"/>
      <c r="DP83" s="74"/>
      <c r="DQ83" s="74"/>
      <c r="DR83" s="74"/>
      <c r="DS83" s="74"/>
      <c r="DT83" s="74"/>
      <c r="DU83" s="74"/>
      <c r="DV83" s="74"/>
      <c r="DW83" s="74"/>
    </row>
    <row r="84" spans="1:127" ht="3" customHeight="1" x14ac:dyDescent="0.25">
      <c r="A84" s="2187"/>
      <c r="B84" s="2158"/>
      <c r="C84" s="450"/>
      <c r="D84" s="18"/>
      <c r="E84" s="18"/>
      <c r="F84" s="18"/>
      <c r="G84" s="18"/>
      <c r="H84" s="18"/>
      <c r="AU84" s="2166"/>
      <c r="AV84" s="2167"/>
      <c r="AW84" s="2167"/>
      <c r="AX84" s="2167"/>
      <c r="AY84" s="2167"/>
      <c r="AZ84" s="2167"/>
      <c r="BA84" s="2167"/>
      <c r="BB84" s="2167"/>
      <c r="BC84" s="2167"/>
      <c r="BD84" s="2167"/>
      <c r="BE84" s="2167"/>
      <c r="BF84" s="2167"/>
      <c r="BG84" s="2167"/>
      <c r="BH84" s="2167"/>
      <c r="BI84" s="2167"/>
      <c r="BJ84" s="2167"/>
      <c r="BK84" s="2167"/>
      <c r="BL84" s="2167"/>
      <c r="BM84" s="2167"/>
      <c r="BN84" s="2167"/>
      <c r="BO84" s="2167"/>
      <c r="BP84" s="2167"/>
      <c r="BQ84" s="2167"/>
      <c r="BR84" s="2167"/>
      <c r="BS84" s="2167"/>
      <c r="BT84" s="2167"/>
      <c r="BU84" s="2167"/>
      <c r="BV84" s="2167"/>
      <c r="BW84" s="2167"/>
      <c r="BX84" s="2167"/>
      <c r="BY84" s="2167"/>
      <c r="BZ84" s="2167"/>
      <c r="CA84" s="2167"/>
      <c r="CB84" s="2167"/>
      <c r="CC84" s="2167"/>
      <c r="CD84" s="2167"/>
      <c r="CE84" s="2167"/>
      <c r="CF84" s="2168"/>
      <c r="CG84" s="2175"/>
      <c r="CH84" s="2176"/>
      <c r="CI84" s="2176"/>
      <c r="CJ84" s="2176"/>
      <c r="CK84" s="2176"/>
      <c r="CL84" s="2176"/>
      <c r="CM84" s="2176"/>
      <c r="CN84" s="2176"/>
      <c r="CO84" s="2176"/>
      <c r="CP84" s="2177"/>
      <c r="CZ84" s="440"/>
      <c r="DA84" s="442"/>
      <c r="DC84" s="2191"/>
      <c r="DD84" s="2191"/>
      <c r="DE84" s="2191"/>
      <c r="DF84" s="2191"/>
      <c r="DG84" s="2191"/>
      <c r="DH84" s="2191"/>
      <c r="DI84" s="2191"/>
      <c r="DJ84" s="2191"/>
      <c r="DK84" s="2191"/>
      <c r="DL84" s="2191"/>
      <c r="DM84" s="2191"/>
      <c r="DN84" s="74"/>
      <c r="DO84" s="74"/>
      <c r="DP84" s="74"/>
      <c r="DQ84" s="74"/>
      <c r="DR84" s="74"/>
      <c r="DS84" s="74"/>
      <c r="DT84" s="74"/>
      <c r="DU84" s="74"/>
      <c r="DV84" s="74"/>
      <c r="DW84" s="74"/>
    </row>
    <row r="85" spans="1:127" ht="3" customHeight="1" x14ac:dyDescent="0.25">
      <c r="A85" s="2187"/>
      <c r="B85" s="2158"/>
      <c r="C85" s="450"/>
      <c r="D85" s="18"/>
      <c r="E85" s="18"/>
      <c r="F85" s="18"/>
      <c r="G85" s="18"/>
      <c r="H85" s="18"/>
      <c r="AU85" s="2166"/>
      <c r="AV85" s="2167"/>
      <c r="AW85" s="2167"/>
      <c r="AX85" s="2167"/>
      <c r="AY85" s="2167"/>
      <c r="AZ85" s="2167"/>
      <c r="BA85" s="2167"/>
      <c r="BB85" s="2167"/>
      <c r="BC85" s="2167"/>
      <c r="BD85" s="2167"/>
      <c r="BE85" s="2167"/>
      <c r="BF85" s="2167"/>
      <c r="BG85" s="2167"/>
      <c r="BH85" s="2167"/>
      <c r="BI85" s="2167"/>
      <c r="BJ85" s="2167"/>
      <c r="BK85" s="2167"/>
      <c r="BL85" s="2167"/>
      <c r="BM85" s="2167"/>
      <c r="BN85" s="2167"/>
      <c r="BO85" s="2167"/>
      <c r="BP85" s="2167"/>
      <c r="BQ85" s="2167"/>
      <c r="BR85" s="2167"/>
      <c r="BS85" s="2167"/>
      <c r="BT85" s="2167"/>
      <c r="BU85" s="2167"/>
      <c r="BV85" s="2167"/>
      <c r="BW85" s="2167"/>
      <c r="BX85" s="2167"/>
      <c r="BY85" s="2167"/>
      <c r="BZ85" s="2167"/>
      <c r="CA85" s="2167"/>
      <c r="CB85" s="2167"/>
      <c r="CC85" s="2167"/>
      <c r="CD85" s="2167"/>
      <c r="CE85" s="2167"/>
      <c r="CF85" s="2168"/>
      <c r="CG85" s="2175"/>
      <c r="CH85" s="2176"/>
      <c r="CI85" s="2176"/>
      <c r="CJ85" s="2176"/>
      <c r="CK85" s="2176"/>
      <c r="CL85" s="2176"/>
      <c r="CM85" s="2176"/>
      <c r="CN85" s="2176"/>
      <c r="CO85" s="2176"/>
      <c r="CP85" s="2177"/>
      <c r="DC85" s="2191"/>
      <c r="DD85" s="2191"/>
      <c r="DE85" s="2191"/>
      <c r="DF85" s="2191"/>
      <c r="DG85" s="2191"/>
      <c r="DH85" s="2191"/>
      <c r="DI85" s="2191"/>
      <c r="DJ85" s="2191"/>
      <c r="DK85" s="2191"/>
      <c r="DL85" s="2191"/>
      <c r="DM85" s="2191"/>
      <c r="DN85" s="74"/>
      <c r="DO85" s="74"/>
      <c r="DP85" s="74"/>
      <c r="DQ85" s="74"/>
      <c r="DR85" s="74"/>
      <c r="DS85" s="74"/>
      <c r="DT85" s="74"/>
      <c r="DU85" s="74"/>
      <c r="DV85" s="74"/>
      <c r="DW85" s="74"/>
    </row>
    <row r="86" spans="1:127" ht="3" customHeight="1" x14ac:dyDescent="0.25">
      <c r="A86" s="2187"/>
      <c r="B86" s="2158"/>
      <c r="C86" s="450"/>
      <c r="D86" s="18"/>
      <c r="E86" s="18"/>
      <c r="F86" s="18"/>
      <c r="G86" s="18"/>
      <c r="H86" s="18"/>
      <c r="AU86" s="2166"/>
      <c r="AV86" s="2167"/>
      <c r="AW86" s="2167"/>
      <c r="AX86" s="2167"/>
      <c r="AY86" s="2167"/>
      <c r="AZ86" s="2167"/>
      <c r="BA86" s="2167"/>
      <c r="BB86" s="2167"/>
      <c r="BC86" s="2167"/>
      <c r="BD86" s="2167"/>
      <c r="BE86" s="2167"/>
      <c r="BF86" s="2167"/>
      <c r="BG86" s="2167"/>
      <c r="BH86" s="2167"/>
      <c r="BI86" s="2167"/>
      <c r="BJ86" s="2167"/>
      <c r="BK86" s="2167"/>
      <c r="BL86" s="2167"/>
      <c r="BM86" s="2167"/>
      <c r="BN86" s="2167"/>
      <c r="BO86" s="2167"/>
      <c r="BP86" s="2167"/>
      <c r="BQ86" s="2167"/>
      <c r="BR86" s="2167"/>
      <c r="BS86" s="2167"/>
      <c r="BT86" s="2167"/>
      <c r="BU86" s="2167"/>
      <c r="BV86" s="2167"/>
      <c r="BW86" s="2167"/>
      <c r="BX86" s="2167"/>
      <c r="BY86" s="2167"/>
      <c r="BZ86" s="2167"/>
      <c r="CA86" s="2167"/>
      <c r="CB86" s="2167"/>
      <c r="CC86" s="2167"/>
      <c r="CD86" s="2167"/>
      <c r="CE86" s="2167"/>
      <c r="CF86" s="2168"/>
      <c r="CG86" s="2175"/>
      <c r="CH86" s="2176"/>
      <c r="CI86" s="2176"/>
      <c r="CJ86" s="2176"/>
      <c r="CK86" s="2176"/>
      <c r="CL86" s="2176"/>
      <c r="CM86" s="2176"/>
      <c r="CN86" s="2176"/>
      <c r="CO86" s="2176"/>
      <c r="CP86" s="2177"/>
      <c r="DC86" s="2191" t="s">
        <v>920</v>
      </c>
      <c r="DD86" s="2191"/>
      <c r="DE86" s="2191"/>
      <c r="DF86" s="2191"/>
      <c r="DG86" s="2191"/>
      <c r="DH86" s="2191"/>
      <c r="DI86" s="2191"/>
      <c r="DJ86" s="2191"/>
      <c r="DK86" s="2191"/>
      <c r="DL86" s="2191"/>
      <c r="DM86" s="2191"/>
      <c r="DN86" s="2191"/>
      <c r="DO86" s="2191"/>
      <c r="DP86" s="2191"/>
      <c r="DQ86" s="2191"/>
      <c r="DR86" s="2191"/>
      <c r="DS86" s="2192"/>
      <c r="DT86" s="2192"/>
      <c r="DU86" s="2192"/>
      <c r="DV86" s="2192"/>
      <c r="DW86" s="2192"/>
    </row>
    <row r="87" spans="1:127" ht="3" customHeight="1" x14ac:dyDescent="0.25">
      <c r="A87" s="2187"/>
      <c r="B87" s="2159"/>
      <c r="C87" s="450"/>
      <c r="D87" s="18"/>
      <c r="E87" s="18"/>
      <c r="F87" s="18"/>
      <c r="G87" s="18"/>
      <c r="H87" s="18"/>
      <c r="AU87" s="2169"/>
      <c r="AV87" s="2170"/>
      <c r="AW87" s="2170"/>
      <c r="AX87" s="2170"/>
      <c r="AY87" s="2170"/>
      <c r="AZ87" s="2170"/>
      <c r="BA87" s="2170"/>
      <c r="BB87" s="2170"/>
      <c r="BC87" s="2170"/>
      <c r="BD87" s="2170"/>
      <c r="BE87" s="2170"/>
      <c r="BF87" s="2170"/>
      <c r="BG87" s="2170"/>
      <c r="BH87" s="2170"/>
      <c r="BI87" s="2170"/>
      <c r="BJ87" s="2170"/>
      <c r="BK87" s="2170"/>
      <c r="BL87" s="2170"/>
      <c r="BM87" s="2170"/>
      <c r="BN87" s="2170"/>
      <c r="BO87" s="2170"/>
      <c r="BP87" s="2170"/>
      <c r="BQ87" s="2170"/>
      <c r="BR87" s="2170"/>
      <c r="BS87" s="2170"/>
      <c r="BT87" s="2170"/>
      <c r="BU87" s="2170"/>
      <c r="BV87" s="2170"/>
      <c r="BW87" s="2170"/>
      <c r="BX87" s="2170"/>
      <c r="BY87" s="2170"/>
      <c r="BZ87" s="2170"/>
      <c r="CA87" s="2170"/>
      <c r="CB87" s="2170"/>
      <c r="CC87" s="2170"/>
      <c r="CD87" s="2170"/>
      <c r="CE87" s="2170"/>
      <c r="CF87" s="2171"/>
      <c r="CG87" s="2178"/>
      <c r="CH87" s="2179"/>
      <c r="CI87" s="2179"/>
      <c r="CJ87" s="2179"/>
      <c r="CK87" s="2179"/>
      <c r="CL87" s="2179"/>
      <c r="CM87" s="2179"/>
      <c r="CN87" s="2179"/>
      <c r="CO87" s="2179"/>
      <c r="CP87" s="2180"/>
      <c r="CZ87" s="454"/>
      <c r="DA87" s="455"/>
      <c r="DC87" s="2191"/>
      <c r="DD87" s="2191"/>
      <c r="DE87" s="2191"/>
      <c r="DF87" s="2191"/>
      <c r="DG87" s="2191"/>
      <c r="DH87" s="2191"/>
      <c r="DI87" s="2191"/>
      <c r="DJ87" s="2191"/>
      <c r="DK87" s="2191"/>
      <c r="DL87" s="2191"/>
      <c r="DM87" s="2191"/>
      <c r="DN87" s="2191"/>
      <c r="DO87" s="2191"/>
      <c r="DP87" s="2191"/>
      <c r="DQ87" s="2191"/>
      <c r="DR87" s="2191"/>
      <c r="DS87" s="2192"/>
      <c r="DT87" s="2192"/>
      <c r="DU87" s="2192"/>
      <c r="DV87" s="2192"/>
      <c r="DW87" s="2192"/>
    </row>
    <row r="88" spans="1:127" ht="3" customHeight="1" x14ac:dyDescent="0.25">
      <c r="A88" s="2187"/>
      <c r="B88" s="2157">
        <v>30</v>
      </c>
      <c r="C88" s="450"/>
      <c r="D88" s="18"/>
      <c r="E88" s="18"/>
      <c r="F88" s="18"/>
      <c r="G88" s="18"/>
      <c r="H88" s="18"/>
      <c r="AU88" s="2163" t="s">
        <v>892</v>
      </c>
      <c r="AV88" s="2164"/>
      <c r="AW88" s="2164"/>
      <c r="AX88" s="2164"/>
      <c r="AY88" s="2164"/>
      <c r="AZ88" s="2164"/>
      <c r="BA88" s="2164"/>
      <c r="BB88" s="2164"/>
      <c r="BC88" s="2164"/>
      <c r="BD88" s="2164"/>
      <c r="BE88" s="2164"/>
      <c r="BF88" s="2164"/>
      <c r="BG88" s="2164"/>
      <c r="BH88" s="2164"/>
      <c r="BI88" s="2164"/>
      <c r="BJ88" s="2164"/>
      <c r="BK88" s="2164"/>
      <c r="BL88" s="2164"/>
      <c r="BM88" s="2164"/>
      <c r="BN88" s="2164"/>
      <c r="BO88" s="2164"/>
      <c r="BP88" s="2164"/>
      <c r="BQ88" s="2164"/>
      <c r="BR88" s="2164"/>
      <c r="BS88" s="2164"/>
      <c r="BT88" s="2164"/>
      <c r="BU88" s="2164"/>
      <c r="BV88" s="2164"/>
      <c r="BW88" s="2164"/>
      <c r="BX88" s="2164"/>
      <c r="BY88" s="2164"/>
      <c r="BZ88" s="2164"/>
      <c r="CA88" s="2164"/>
      <c r="CB88" s="2164"/>
      <c r="CC88" s="2164"/>
      <c r="CD88" s="2164"/>
      <c r="CE88" s="2164"/>
      <c r="CF88" s="2165"/>
      <c r="CG88" s="2172">
        <v>0.3</v>
      </c>
      <c r="CH88" s="2173"/>
      <c r="CI88" s="2173"/>
      <c r="CJ88" s="2173"/>
      <c r="CK88" s="2173"/>
      <c r="CL88" s="2173"/>
      <c r="CM88" s="2173"/>
      <c r="CN88" s="2173"/>
      <c r="CO88" s="2173"/>
      <c r="CP88" s="2174"/>
      <c r="CZ88" s="456"/>
      <c r="DA88" s="436"/>
      <c r="DC88" s="2191"/>
      <c r="DD88" s="2191"/>
      <c r="DE88" s="2191"/>
      <c r="DF88" s="2191"/>
      <c r="DG88" s="2191"/>
      <c r="DH88" s="2191"/>
      <c r="DI88" s="2191"/>
      <c r="DJ88" s="2191"/>
      <c r="DK88" s="2191"/>
      <c r="DL88" s="2191"/>
      <c r="DM88" s="2191"/>
      <c r="DN88" s="2191"/>
      <c r="DO88" s="2191"/>
      <c r="DP88" s="2191"/>
      <c r="DQ88" s="2191"/>
      <c r="DR88" s="2191"/>
      <c r="DS88" s="2192"/>
      <c r="DT88" s="2192"/>
      <c r="DU88" s="2192"/>
      <c r="DV88" s="2192"/>
      <c r="DW88" s="2192"/>
    </row>
    <row r="89" spans="1:127" ht="3" customHeight="1" x14ac:dyDescent="0.25">
      <c r="A89" s="2187"/>
      <c r="B89" s="2158"/>
      <c r="C89" s="450"/>
      <c r="D89" s="18"/>
      <c r="E89" s="18"/>
      <c r="F89" s="18"/>
      <c r="G89" s="18"/>
      <c r="H89" s="18"/>
      <c r="AU89" s="2166"/>
      <c r="AV89" s="2167"/>
      <c r="AW89" s="2167"/>
      <c r="AX89" s="2167"/>
      <c r="AY89" s="2167"/>
      <c r="AZ89" s="2167"/>
      <c r="BA89" s="2167"/>
      <c r="BB89" s="2167"/>
      <c r="BC89" s="2167"/>
      <c r="BD89" s="2167"/>
      <c r="BE89" s="2167"/>
      <c r="BF89" s="2167"/>
      <c r="BG89" s="2167"/>
      <c r="BH89" s="2167"/>
      <c r="BI89" s="2167"/>
      <c r="BJ89" s="2167"/>
      <c r="BK89" s="2167"/>
      <c r="BL89" s="2167"/>
      <c r="BM89" s="2167"/>
      <c r="BN89" s="2167"/>
      <c r="BO89" s="2167"/>
      <c r="BP89" s="2167"/>
      <c r="BQ89" s="2167"/>
      <c r="BR89" s="2167"/>
      <c r="BS89" s="2167"/>
      <c r="BT89" s="2167"/>
      <c r="BU89" s="2167"/>
      <c r="BV89" s="2167"/>
      <c r="BW89" s="2167"/>
      <c r="BX89" s="2167"/>
      <c r="BY89" s="2167"/>
      <c r="BZ89" s="2167"/>
      <c r="CA89" s="2167"/>
      <c r="CB89" s="2167"/>
      <c r="CC89" s="2167"/>
      <c r="CD89" s="2167"/>
      <c r="CE89" s="2167"/>
      <c r="CF89" s="2168"/>
      <c r="CG89" s="2175"/>
      <c r="CH89" s="2176"/>
      <c r="CI89" s="2176"/>
      <c r="CJ89" s="2176"/>
      <c r="CK89" s="2176"/>
      <c r="CL89" s="2176"/>
      <c r="CM89" s="2176"/>
      <c r="CN89" s="2176"/>
      <c r="CO89" s="2176"/>
      <c r="CP89" s="2177"/>
      <c r="CZ89" s="444"/>
      <c r="DA89" s="443"/>
      <c r="DC89" s="2191"/>
      <c r="DD89" s="2191"/>
      <c r="DE89" s="2191"/>
      <c r="DF89" s="2191"/>
      <c r="DG89" s="2191"/>
      <c r="DH89" s="2191"/>
      <c r="DI89" s="2191"/>
      <c r="DJ89" s="2191"/>
      <c r="DK89" s="2191"/>
      <c r="DL89" s="2191"/>
      <c r="DM89" s="2191"/>
      <c r="DN89" s="2191"/>
      <c r="DO89" s="2191"/>
      <c r="DP89" s="2191"/>
      <c r="DQ89" s="2191"/>
      <c r="DR89" s="2191"/>
      <c r="DS89" s="2192"/>
      <c r="DT89" s="2192"/>
      <c r="DU89" s="2192"/>
      <c r="DV89" s="2192"/>
      <c r="DW89" s="2192"/>
    </row>
    <row r="90" spans="1:127" ht="3" customHeight="1" x14ac:dyDescent="0.25">
      <c r="A90" s="2187"/>
      <c r="B90" s="2158"/>
      <c r="C90" s="450"/>
      <c r="D90" s="18"/>
      <c r="E90" s="18"/>
      <c r="F90" s="18"/>
      <c r="G90" s="18"/>
      <c r="H90" s="18"/>
      <c r="AU90" s="2166"/>
      <c r="AV90" s="2167"/>
      <c r="AW90" s="2167"/>
      <c r="AX90" s="2167"/>
      <c r="AY90" s="2167"/>
      <c r="AZ90" s="2167"/>
      <c r="BA90" s="2167"/>
      <c r="BB90" s="2167"/>
      <c r="BC90" s="2167"/>
      <c r="BD90" s="2167"/>
      <c r="BE90" s="2167"/>
      <c r="BF90" s="2167"/>
      <c r="BG90" s="2167"/>
      <c r="BH90" s="2167"/>
      <c r="BI90" s="2167"/>
      <c r="BJ90" s="2167"/>
      <c r="BK90" s="2167"/>
      <c r="BL90" s="2167"/>
      <c r="BM90" s="2167"/>
      <c r="BN90" s="2167"/>
      <c r="BO90" s="2167"/>
      <c r="BP90" s="2167"/>
      <c r="BQ90" s="2167"/>
      <c r="BR90" s="2167"/>
      <c r="BS90" s="2167"/>
      <c r="BT90" s="2167"/>
      <c r="BU90" s="2167"/>
      <c r="BV90" s="2167"/>
      <c r="BW90" s="2167"/>
      <c r="BX90" s="2167"/>
      <c r="BY90" s="2167"/>
      <c r="BZ90" s="2167"/>
      <c r="CA90" s="2167"/>
      <c r="CB90" s="2167"/>
      <c r="CC90" s="2167"/>
      <c r="CD90" s="2167"/>
      <c r="CE90" s="2167"/>
      <c r="CF90" s="2168"/>
      <c r="CG90" s="2175"/>
      <c r="CH90" s="2176"/>
      <c r="CI90" s="2176"/>
      <c r="CJ90" s="2176"/>
      <c r="CK90" s="2176"/>
      <c r="CL90" s="2176"/>
      <c r="CM90" s="2176"/>
      <c r="CN90" s="2176"/>
      <c r="CO90" s="2176"/>
      <c r="CP90" s="2177"/>
      <c r="CZ90" s="454"/>
      <c r="DA90" s="455"/>
      <c r="DC90" s="2191"/>
      <c r="DD90" s="2191"/>
      <c r="DE90" s="2191"/>
      <c r="DF90" s="2191"/>
      <c r="DG90" s="2191"/>
      <c r="DH90" s="2191"/>
      <c r="DI90" s="2191"/>
      <c r="DJ90" s="2191"/>
      <c r="DK90" s="2191"/>
      <c r="DL90" s="2191"/>
      <c r="DM90" s="2191"/>
      <c r="DN90" s="2191"/>
      <c r="DO90" s="2191"/>
      <c r="DP90" s="2191"/>
      <c r="DQ90" s="2191"/>
      <c r="DR90" s="2191"/>
      <c r="DS90" s="2192"/>
      <c r="DT90" s="2192"/>
      <c r="DU90" s="2192"/>
      <c r="DV90" s="2192"/>
      <c r="DW90" s="2192"/>
    </row>
    <row r="91" spans="1:127" ht="3" customHeight="1" x14ac:dyDescent="0.25">
      <c r="A91" s="2187"/>
      <c r="B91" s="2158"/>
      <c r="C91" s="450"/>
      <c r="D91" s="18"/>
      <c r="E91" s="18"/>
      <c r="F91" s="18"/>
      <c r="G91" s="18"/>
      <c r="H91" s="18"/>
      <c r="AU91" s="2166"/>
      <c r="AV91" s="2167"/>
      <c r="AW91" s="2167"/>
      <c r="AX91" s="2167"/>
      <c r="AY91" s="2167"/>
      <c r="AZ91" s="2167"/>
      <c r="BA91" s="2167"/>
      <c r="BB91" s="2167"/>
      <c r="BC91" s="2167"/>
      <c r="BD91" s="2167"/>
      <c r="BE91" s="2167"/>
      <c r="BF91" s="2167"/>
      <c r="BG91" s="2167"/>
      <c r="BH91" s="2167"/>
      <c r="BI91" s="2167"/>
      <c r="BJ91" s="2167"/>
      <c r="BK91" s="2167"/>
      <c r="BL91" s="2167"/>
      <c r="BM91" s="2167"/>
      <c r="BN91" s="2167"/>
      <c r="BO91" s="2167"/>
      <c r="BP91" s="2167"/>
      <c r="BQ91" s="2167"/>
      <c r="BR91" s="2167"/>
      <c r="BS91" s="2167"/>
      <c r="BT91" s="2167"/>
      <c r="BU91" s="2167"/>
      <c r="BV91" s="2167"/>
      <c r="BW91" s="2167"/>
      <c r="BX91" s="2167"/>
      <c r="BY91" s="2167"/>
      <c r="BZ91" s="2167"/>
      <c r="CA91" s="2167"/>
      <c r="CB91" s="2167"/>
      <c r="CC91" s="2167"/>
      <c r="CD91" s="2167"/>
      <c r="CE91" s="2167"/>
      <c r="CF91" s="2168"/>
      <c r="CG91" s="2175"/>
      <c r="CH91" s="2176"/>
      <c r="CI91" s="2176"/>
      <c r="CJ91" s="2176"/>
      <c r="CK91" s="2176"/>
      <c r="CL91" s="2176"/>
      <c r="CM91" s="2176"/>
      <c r="CN91" s="2176"/>
      <c r="CO91" s="2176"/>
      <c r="CP91" s="2177"/>
      <c r="DC91" s="2191"/>
      <c r="DD91" s="2191"/>
      <c r="DE91" s="2191"/>
      <c r="DF91" s="2191"/>
      <c r="DG91" s="2191"/>
      <c r="DH91" s="2191"/>
      <c r="DI91" s="2191"/>
      <c r="DJ91" s="2191"/>
      <c r="DK91" s="2191"/>
      <c r="DL91" s="2191"/>
      <c r="DM91" s="2191"/>
      <c r="DN91" s="2191"/>
      <c r="DO91" s="2191"/>
      <c r="DP91" s="2191"/>
      <c r="DQ91" s="2191"/>
      <c r="DR91" s="2191"/>
      <c r="DS91" s="2192"/>
      <c r="DT91" s="2192"/>
      <c r="DU91" s="2192"/>
      <c r="DV91" s="2192"/>
      <c r="DW91" s="2192"/>
    </row>
    <row r="92" spans="1:127" ht="3" customHeight="1" x14ac:dyDescent="0.25">
      <c r="A92" s="2187"/>
      <c r="B92" s="2159"/>
      <c r="C92" s="450"/>
      <c r="D92" s="18"/>
      <c r="E92" s="18"/>
      <c r="F92" s="18"/>
      <c r="G92" s="18"/>
      <c r="H92" s="18"/>
      <c r="AU92" s="2169"/>
      <c r="AV92" s="2170"/>
      <c r="AW92" s="2170"/>
      <c r="AX92" s="2170"/>
      <c r="AY92" s="2170"/>
      <c r="AZ92" s="2170"/>
      <c r="BA92" s="2170"/>
      <c r="BB92" s="2170"/>
      <c r="BC92" s="2170"/>
      <c r="BD92" s="2170"/>
      <c r="BE92" s="2170"/>
      <c r="BF92" s="2170"/>
      <c r="BG92" s="2170"/>
      <c r="BH92" s="2170"/>
      <c r="BI92" s="2170"/>
      <c r="BJ92" s="2170"/>
      <c r="BK92" s="2170"/>
      <c r="BL92" s="2170"/>
      <c r="BM92" s="2170"/>
      <c r="BN92" s="2170"/>
      <c r="BO92" s="2170"/>
      <c r="BP92" s="2170"/>
      <c r="BQ92" s="2170"/>
      <c r="BR92" s="2170"/>
      <c r="BS92" s="2170"/>
      <c r="BT92" s="2170"/>
      <c r="BU92" s="2170"/>
      <c r="BV92" s="2170"/>
      <c r="BW92" s="2170"/>
      <c r="BX92" s="2170"/>
      <c r="BY92" s="2170"/>
      <c r="BZ92" s="2170"/>
      <c r="CA92" s="2170"/>
      <c r="CB92" s="2170"/>
      <c r="CC92" s="2170"/>
      <c r="CD92" s="2170"/>
      <c r="CE92" s="2170"/>
      <c r="CF92" s="2171"/>
      <c r="CG92" s="2178"/>
      <c r="CH92" s="2179"/>
      <c r="CI92" s="2179"/>
      <c r="CJ92" s="2179"/>
      <c r="CK92" s="2179"/>
      <c r="CL92" s="2179"/>
      <c r="CM92" s="2179"/>
      <c r="CN92" s="2179"/>
      <c r="CO92" s="2179"/>
      <c r="CP92" s="2180"/>
      <c r="DC92" s="2191"/>
      <c r="DD92" s="2191"/>
      <c r="DE92" s="2191"/>
      <c r="DF92" s="2191"/>
      <c r="DG92" s="2191"/>
      <c r="DH92" s="2191"/>
      <c r="DI92" s="2191"/>
      <c r="DJ92" s="2191"/>
      <c r="DK92" s="2191"/>
      <c r="DL92" s="2191"/>
      <c r="DM92" s="2191"/>
      <c r="DN92" s="2191"/>
      <c r="DO92" s="2191"/>
      <c r="DP92" s="2191"/>
      <c r="DQ92" s="2191"/>
      <c r="DR92" s="2191"/>
      <c r="DS92" s="2192"/>
      <c r="DT92" s="2192"/>
      <c r="DU92" s="2192"/>
      <c r="DV92" s="2192"/>
      <c r="DW92" s="2192"/>
    </row>
    <row r="93" spans="1:127" ht="3" customHeight="1" x14ac:dyDescent="0.25">
      <c r="A93" s="2187"/>
      <c r="B93" s="2157">
        <v>25</v>
      </c>
      <c r="C93" s="450"/>
      <c r="D93" s="18"/>
      <c r="E93" s="18"/>
      <c r="F93" s="18"/>
      <c r="G93" s="18"/>
      <c r="H93" s="18"/>
      <c r="AU93" s="2163" t="s">
        <v>893</v>
      </c>
      <c r="AV93" s="2164"/>
      <c r="AW93" s="2164"/>
      <c r="AX93" s="2164"/>
      <c r="AY93" s="2164"/>
      <c r="AZ93" s="2164"/>
      <c r="BA93" s="2164"/>
      <c r="BB93" s="2164"/>
      <c r="BC93" s="2164"/>
      <c r="BD93" s="2164"/>
      <c r="BE93" s="2164"/>
      <c r="BF93" s="2164"/>
      <c r="BG93" s="2164"/>
      <c r="BH93" s="2164"/>
      <c r="BI93" s="2164"/>
      <c r="BJ93" s="2164"/>
      <c r="BK93" s="2164"/>
      <c r="BL93" s="2164"/>
      <c r="BM93" s="2164"/>
      <c r="BN93" s="2164"/>
      <c r="BO93" s="2164"/>
      <c r="BP93" s="2164"/>
      <c r="BQ93" s="2164"/>
      <c r="BR93" s="2164"/>
      <c r="BS93" s="2164"/>
      <c r="BT93" s="2164"/>
      <c r="BU93" s="2164"/>
      <c r="BV93" s="2164"/>
      <c r="BW93" s="2164"/>
      <c r="BX93" s="2164"/>
      <c r="BY93" s="2164"/>
      <c r="BZ93" s="2164"/>
      <c r="CA93" s="2164"/>
      <c r="CB93" s="2164"/>
      <c r="CC93" s="2164"/>
      <c r="CD93" s="2164"/>
      <c r="CE93" s="2164"/>
      <c r="CF93" s="2165"/>
      <c r="CG93" s="2172">
        <v>5</v>
      </c>
      <c r="CH93" s="2173"/>
      <c r="CI93" s="2173"/>
      <c r="CJ93" s="2173"/>
      <c r="CK93" s="2173"/>
      <c r="CL93" s="2173"/>
      <c r="CM93" s="2173"/>
      <c r="CN93" s="2173"/>
      <c r="CO93" s="2173"/>
      <c r="CP93" s="2174"/>
    </row>
    <row r="94" spans="1:127" ht="3" customHeight="1" x14ac:dyDescent="0.25">
      <c r="A94" s="2187"/>
      <c r="B94" s="2158"/>
      <c r="C94" s="450"/>
      <c r="D94" s="18"/>
      <c r="E94" s="18"/>
      <c r="F94" s="18"/>
      <c r="G94" s="18"/>
      <c r="H94" s="18"/>
      <c r="AU94" s="2166"/>
      <c r="AV94" s="2167"/>
      <c r="AW94" s="2167"/>
      <c r="AX94" s="2167"/>
      <c r="AY94" s="2167"/>
      <c r="AZ94" s="2167"/>
      <c r="BA94" s="2167"/>
      <c r="BB94" s="2167"/>
      <c r="BC94" s="2167"/>
      <c r="BD94" s="2167"/>
      <c r="BE94" s="2167"/>
      <c r="BF94" s="2167"/>
      <c r="BG94" s="2167"/>
      <c r="BH94" s="2167"/>
      <c r="BI94" s="2167"/>
      <c r="BJ94" s="2167"/>
      <c r="BK94" s="2167"/>
      <c r="BL94" s="2167"/>
      <c r="BM94" s="2167"/>
      <c r="BN94" s="2167"/>
      <c r="BO94" s="2167"/>
      <c r="BP94" s="2167"/>
      <c r="BQ94" s="2167"/>
      <c r="BR94" s="2167"/>
      <c r="BS94" s="2167"/>
      <c r="BT94" s="2167"/>
      <c r="BU94" s="2167"/>
      <c r="BV94" s="2167"/>
      <c r="BW94" s="2167"/>
      <c r="BX94" s="2167"/>
      <c r="BY94" s="2167"/>
      <c r="BZ94" s="2167"/>
      <c r="CA94" s="2167"/>
      <c r="CB94" s="2167"/>
      <c r="CC94" s="2167"/>
      <c r="CD94" s="2167"/>
      <c r="CE94" s="2167"/>
      <c r="CF94" s="2168"/>
      <c r="CG94" s="2175"/>
      <c r="CH94" s="2176"/>
      <c r="CI94" s="2176"/>
      <c r="CJ94" s="2176"/>
      <c r="CK94" s="2176"/>
      <c r="CL94" s="2176"/>
      <c r="CM94" s="2176"/>
      <c r="CN94" s="2176"/>
      <c r="CO94" s="2176"/>
      <c r="CP94" s="2177"/>
    </row>
    <row r="95" spans="1:127" ht="3" customHeight="1" x14ac:dyDescent="0.25">
      <c r="A95" s="2187"/>
      <c r="B95" s="2158"/>
      <c r="C95" s="450"/>
      <c r="D95" s="18"/>
      <c r="E95" s="18"/>
      <c r="F95" s="18"/>
      <c r="G95" s="18"/>
      <c r="H95" s="18"/>
      <c r="AU95" s="2166"/>
      <c r="AV95" s="2167"/>
      <c r="AW95" s="2167"/>
      <c r="AX95" s="2167"/>
      <c r="AY95" s="2167"/>
      <c r="AZ95" s="2167"/>
      <c r="BA95" s="2167"/>
      <c r="BB95" s="2167"/>
      <c r="BC95" s="2167"/>
      <c r="BD95" s="2167"/>
      <c r="BE95" s="2167"/>
      <c r="BF95" s="2167"/>
      <c r="BG95" s="2167"/>
      <c r="BH95" s="2167"/>
      <c r="BI95" s="2167"/>
      <c r="BJ95" s="2167"/>
      <c r="BK95" s="2167"/>
      <c r="BL95" s="2167"/>
      <c r="BM95" s="2167"/>
      <c r="BN95" s="2167"/>
      <c r="BO95" s="2167"/>
      <c r="BP95" s="2167"/>
      <c r="BQ95" s="2167"/>
      <c r="BR95" s="2167"/>
      <c r="BS95" s="2167"/>
      <c r="BT95" s="2167"/>
      <c r="BU95" s="2167"/>
      <c r="BV95" s="2167"/>
      <c r="BW95" s="2167"/>
      <c r="BX95" s="2167"/>
      <c r="BY95" s="2167"/>
      <c r="BZ95" s="2167"/>
      <c r="CA95" s="2167"/>
      <c r="CB95" s="2167"/>
      <c r="CC95" s="2167"/>
      <c r="CD95" s="2167"/>
      <c r="CE95" s="2167"/>
      <c r="CF95" s="2168"/>
      <c r="CG95" s="2175"/>
      <c r="CH95" s="2176"/>
      <c r="CI95" s="2176"/>
      <c r="CJ95" s="2176"/>
      <c r="CK95" s="2176"/>
      <c r="CL95" s="2176"/>
      <c r="CM95" s="2176"/>
      <c r="CN95" s="2176"/>
      <c r="CO95" s="2176"/>
      <c r="CP95" s="2177"/>
    </row>
    <row r="96" spans="1:127" ht="3" customHeight="1" x14ac:dyDescent="0.25">
      <c r="A96" s="2187"/>
      <c r="B96" s="2158"/>
      <c r="C96" s="450"/>
      <c r="D96" s="18"/>
      <c r="E96" s="18"/>
      <c r="F96" s="18"/>
      <c r="G96" s="18"/>
      <c r="H96" s="18"/>
      <c r="AU96" s="2166"/>
      <c r="AV96" s="2167"/>
      <c r="AW96" s="2167"/>
      <c r="AX96" s="2167"/>
      <c r="AY96" s="2167"/>
      <c r="AZ96" s="2167"/>
      <c r="BA96" s="2167"/>
      <c r="BB96" s="2167"/>
      <c r="BC96" s="2167"/>
      <c r="BD96" s="2167"/>
      <c r="BE96" s="2167"/>
      <c r="BF96" s="2167"/>
      <c r="BG96" s="2167"/>
      <c r="BH96" s="2167"/>
      <c r="BI96" s="2167"/>
      <c r="BJ96" s="2167"/>
      <c r="BK96" s="2167"/>
      <c r="BL96" s="2167"/>
      <c r="BM96" s="2167"/>
      <c r="BN96" s="2167"/>
      <c r="BO96" s="2167"/>
      <c r="BP96" s="2167"/>
      <c r="BQ96" s="2167"/>
      <c r="BR96" s="2167"/>
      <c r="BS96" s="2167"/>
      <c r="BT96" s="2167"/>
      <c r="BU96" s="2167"/>
      <c r="BV96" s="2167"/>
      <c r="BW96" s="2167"/>
      <c r="BX96" s="2167"/>
      <c r="BY96" s="2167"/>
      <c r="BZ96" s="2167"/>
      <c r="CA96" s="2167"/>
      <c r="CB96" s="2167"/>
      <c r="CC96" s="2167"/>
      <c r="CD96" s="2167"/>
      <c r="CE96" s="2167"/>
      <c r="CF96" s="2168"/>
      <c r="CG96" s="2175"/>
      <c r="CH96" s="2176"/>
      <c r="CI96" s="2176"/>
      <c r="CJ96" s="2176"/>
      <c r="CK96" s="2176"/>
      <c r="CL96" s="2176"/>
      <c r="CM96" s="2176"/>
      <c r="CN96" s="2176"/>
      <c r="CO96" s="2176"/>
      <c r="CP96" s="2177"/>
    </row>
    <row r="97" spans="1:94" ht="3" customHeight="1" x14ac:dyDescent="0.25">
      <c r="A97" s="2187"/>
      <c r="B97" s="2159"/>
      <c r="C97" s="450"/>
      <c r="D97" s="18"/>
      <c r="E97" s="18"/>
      <c r="F97" s="18"/>
      <c r="G97" s="18"/>
      <c r="H97" s="18"/>
      <c r="AU97" s="2169"/>
      <c r="AV97" s="2170"/>
      <c r="AW97" s="2170"/>
      <c r="AX97" s="2170"/>
      <c r="AY97" s="2170"/>
      <c r="AZ97" s="2170"/>
      <c r="BA97" s="2170"/>
      <c r="BB97" s="2170"/>
      <c r="BC97" s="2170"/>
      <c r="BD97" s="2170"/>
      <c r="BE97" s="2170"/>
      <c r="BF97" s="2170"/>
      <c r="BG97" s="2170"/>
      <c r="BH97" s="2170"/>
      <c r="BI97" s="2170"/>
      <c r="BJ97" s="2170"/>
      <c r="BK97" s="2170"/>
      <c r="BL97" s="2170"/>
      <c r="BM97" s="2170"/>
      <c r="BN97" s="2170"/>
      <c r="BO97" s="2170"/>
      <c r="BP97" s="2170"/>
      <c r="BQ97" s="2170"/>
      <c r="BR97" s="2170"/>
      <c r="BS97" s="2170"/>
      <c r="BT97" s="2170"/>
      <c r="BU97" s="2170"/>
      <c r="BV97" s="2170"/>
      <c r="BW97" s="2170"/>
      <c r="BX97" s="2170"/>
      <c r="BY97" s="2170"/>
      <c r="BZ97" s="2170"/>
      <c r="CA97" s="2170"/>
      <c r="CB97" s="2170"/>
      <c r="CC97" s="2170"/>
      <c r="CD97" s="2170"/>
      <c r="CE97" s="2170"/>
      <c r="CF97" s="2171"/>
      <c r="CG97" s="2178"/>
      <c r="CH97" s="2179"/>
      <c r="CI97" s="2179"/>
      <c r="CJ97" s="2179"/>
      <c r="CK97" s="2179"/>
      <c r="CL97" s="2179"/>
      <c r="CM97" s="2179"/>
      <c r="CN97" s="2179"/>
      <c r="CO97" s="2179"/>
      <c r="CP97" s="2180"/>
    </row>
    <row r="98" spans="1:94" ht="3" customHeight="1" x14ac:dyDescent="0.25">
      <c r="A98" s="2187"/>
      <c r="B98" s="2157">
        <v>20</v>
      </c>
      <c r="C98" s="450"/>
      <c r="D98" s="18"/>
      <c r="E98" s="18"/>
      <c r="F98" s="18"/>
      <c r="G98" s="18"/>
      <c r="H98" s="18"/>
      <c r="AU98" s="2193" t="s">
        <v>891</v>
      </c>
      <c r="AV98" s="2193"/>
      <c r="AW98" s="2193"/>
      <c r="AX98" s="2193"/>
      <c r="AY98" s="2193"/>
      <c r="AZ98" s="2193"/>
      <c r="BA98" s="2193"/>
      <c r="BB98" s="2193"/>
      <c r="BC98" s="2193"/>
      <c r="BD98" s="2193"/>
      <c r="BE98" s="2193"/>
      <c r="BF98" s="2193"/>
      <c r="BG98" s="2193"/>
      <c r="BH98" s="2193"/>
      <c r="BI98" s="2193"/>
      <c r="BJ98" s="2193"/>
      <c r="BK98" s="2193"/>
      <c r="BL98" s="2193"/>
      <c r="BM98" s="2193"/>
      <c r="BN98" s="2193"/>
      <c r="BO98" s="2193"/>
      <c r="BP98" s="2193"/>
      <c r="BQ98" s="2193"/>
      <c r="BR98" s="2193"/>
      <c r="BS98" s="2193"/>
      <c r="BT98" s="2193"/>
      <c r="BU98" s="2193"/>
      <c r="BV98" s="2193"/>
      <c r="BW98" s="2193"/>
      <c r="BX98" s="2193"/>
      <c r="BY98" s="2193"/>
      <c r="BZ98" s="2193"/>
      <c r="CA98" s="2193"/>
      <c r="CB98" s="2193"/>
      <c r="CC98" s="2193"/>
      <c r="CD98" s="2193"/>
      <c r="CE98" s="2193"/>
      <c r="CF98" s="2193"/>
      <c r="CG98" s="2188">
        <v>4.4000000000000004</v>
      </c>
      <c r="CH98" s="2188"/>
      <c r="CI98" s="2188"/>
      <c r="CJ98" s="2188"/>
      <c r="CK98" s="2188"/>
      <c r="CL98" s="2188"/>
      <c r="CM98" s="2188"/>
      <c r="CN98" s="2188"/>
      <c r="CO98" s="2188"/>
      <c r="CP98" s="2188"/>
    </row>
    <row r="99" spans="1:94" ht="3" customHeight="1" x14ac:dyDescent="0.25">
      <c r="A99" s="2187"/>
      <c r="B99" s="2158"/>
      <c r="C99" s="450"/>
      <c r="D99" s="18"/>
      <c r="E99" s="18"/>
      <c r="F99" s="18"/>
      <c r="G99" s="18"/>
      <c r="H99" s="18"/>
      <c r="AU99" s="2194"/>
      <c r="AV99" s="2194"/>
      <c r="AW99" s="2194"/>
      <c r="AX99" s="2194"/>
      <c r="AY99" s="2194"/>
      <c r="AZ99" s="2194"/>
      <c r="BA99" s="2194"/>
      <c r="BB99" s="2194"/>
      <c r="BC99" s="2194"/>
      <c r="BD99" s="2194"/>
      <c r="BE99" s="2194"/>
      <c r="BF99" s="2194"/>
      <c r="BG99" s="2194"/>
      <c r="BH99" s="2194"/>
      <c r="BI99" s="2194"/>
      <c r="BJ99" s="2194"/>
      <c r="BK99" s="2194"/>
      <c r="BL99" s="2194"/>
      <c r="BM99" s="2194"/>
      <c r="BN99" s="2194"/>
      <c r="BO99" s="2194"/>
      <c r="BP99" s="2194"/>
      <c r="BQ99" s="2194"/>
      <c r="BR99" s="2194"/>
      <c r="BS99" s="2194"/>
      <c r="BT99" s="2194"/>
      <c r="BU99" s="2194"/>
      <c r="BV99" s="2194"/>
      <c r="BW99" s="2194"/>
      <c r="BX99" s="2194"/>
      <c r="BY99" s="2194"/>
      <c r="BZ99" s="2194"/>
      <c r="CA99" s="2194"/>
      <c r="CB99" s="2194"/>
      <c r="CC99" s="2194"/>
      <c r="CD99" s="2194"/>
      <c r="CE99" s="2194"/>
      <c r="CF99" s="2194"/>
      <c r="CG99" s="2189"/>
      <c r="CH99" s="2189"/>
      <c r="CI99" s="2189"/>
      <c r="CJ99" s="2189"/>
      <c r="CK99" s="2189"/>
      <c r="CL99" s="2189"/>
      <c r="CM99" s="2189"/>
      <c r="CN99" s="2189"/>
      <c r="CO99" s="2189"/>
      <c r="CP99" s="2189"/>
    </row>
    <row r="100" spans="1:94" ht="3" customHeight="1" x14ac:dyDescent="0.25">
      <c r="A100" s="2187"/>
      <c r="B100" s="2158"/>
      <c r="C100" s="450"/>
      <c r="D100" s="18"/>
      <c r="E100" s="18"/>
      <c r="F100" s="18"/>
      <c r="G100" s="18"/>
      <c r="H100" s="18"/>
      <c r="AU100" s="2194"/>
      <c r="AV100" s="2194"/>
      <c r="AW100" s="2194"/>
      <c r="AX100" s="2194"/>
      <c r="AY100" s="2194"/>
      <c r="AZ100" s="2194"/>
      <c r="BA100" s="2194"/>
      <c r="BB100" s="2194"/>
      <c r="BC100" s="2194"/>
      <c r="BD100" s="2194"/>
      <c r="BE100" s="2194"/>
      <c r="BF100" s="2194"/>
      <c r="BG100" s="2194"/>
      <c r="BH100" s="2194"/>
      <c r="BI100" s="2194"/>
      <c r="BJ100" s="2194"/>
      <c r="BK100" s="2194"/>
      <c r="BL100" s="2194"/>
      <c r="BM100" s="2194"/>
      <c r="BN100" s="2194"/>
      <c r="BO100" s="2194"/>
      <c r="BP100" s="2194"/>
      <c r="BQ100" s="2194"/>
      <c r="BR100" s="2194"/>
      <c r="BS100" s="2194"/>
      <c r="BT100" s="2194"/>
      <c r="BU100" s="2194"/>
      <c r="BV100" s="2194"/>
      <c r="BW100" s="2194"/>
      <c r="BX100" s="2194"/>
      <c r="BY100" s="2194"/>
      <c r="BZ100" s="2194"/>
      <c r="CA100" s="2194"/>
      <c r="CB100" s="2194"/>
      <c r="CC100" s="2194"/>
      <c r="CD100" s="2194"/>
      <c r="CE100" s="2194"/>
      <c r="CF100" s="2194"/>
      <c r="CG100" s="2189"/>
      <c r="CH100" s="2189"/>
      <c r="CI100" s="2189"/>
      <c r="CJ100" s="2189"/>
      <c r="CK100" s="2189"/>
      <c r="CL100" s="2189"/>
      <c r="CM100" s="2189"/>
      <c r="CN100" s="2189"/>
      <c r="CO100" s="2189"/>
      <c r="CP100" s="2189"/>
    </row>
    <row r="101" spans="1:94" ht="3" customHeight="1" x14ac:dyDescent="0.25">
      <c r="A101" s="2187"/>
      <c r="B101" s="2158"/>
      <c r="C101" s="450"/>
      <c r="D101" s="18"/>
      <c r="E101" s="18"/>
      <c r="F101" s="18"/>
      <c r="G101" s="18"/>
      <c r="H101" s="18"/>
      <c r="AU101" s="2194"/>
      <c r="AV101" s="2194"/>
      <c r="AW101" s="2194"/>
      <c r="AX101" s="2194"/>
      <c r="AY101" s="2194"/>
      <c r="AZ101" s="2194"/>
      <c r="BA101" s="2194"/>
      <c r="BB101" s="2194"/>
      <c r="BC101" s="2194"/>
      <c r="BD101" s="2194"/>
      <c r="BE101" s="2194"/>
      <c r="BF101" s="2194"/>
      <c r="BG101" s="2194"/>
      <c r="BH101" s="2194"/>
      <c r="BI101" s="2194"/>
      <c r="BJ101" s="2194"/>
      <c r="BK101" s="2194"/>
      <c r="BL101" s="2194"/>
      <c r="BM101" s="2194"/>
      <c r="BN101" s="2194"/>
      <c r="BO101" s="2194"/>
      <c r="BP101" s="2194"/>
      <c r="BQ101" s="2194"/>
      <c r="BR101" s="2194"/>
      <c r="BS101" s="2194"/>
      <c r="BT101" s="2194"/>
      <c r="BU101" s="2194"/>
      <c r="BV101" s="2194"/>
      <c r="BW101" s="2194"/>
      <c r="BX101" s="2194"/>
      <c r="BY101" s="2194"/>
      <c r="BZ101" s="2194"/>
      <c r="CA101" s="2194"/>
      <c r="CB101" s="2194"/>
      <c r="CC101" s="2194"/>
      <c r="CD101" s="2194"/>
      <c r="CE101" s="2194"/>
      <c r="CF101" s="2194"/>
      <c r="CG101" s="2189"/>
      <c r="CH101" s="2189"/>
      <c r="CI101" s="2189"/>
      <c r="CJ101" s="2189"/>
      <c r="CK101" s="2189"/>
      <c r="CL101" s="2189"/>
      <c r="CM101" s="2189"/>
      <c r="CN101" s="2189"/>
      <c r="CO101" s="2189"/>
      <c r="CP101" s="2189"/>
    </row>
    <row r="102" spans="1:94" ht="3" customHeight="1" x14ac:dyDescent="0.25">
      <c r="A102" s="2187"/>
      <c r="B102" s="2159"/>
      <c r="C102" s="450"/>
      <c r="D102" s="18"/>
      <c r="E102" s="18"/>
      <c r="F102" s="18"/>
      <c r="G102" s="18"/>
      <c r="H102" s="18"/>
      <c r="AU102" s="2195"/>
      <c r="AV102" s="2195"/>
      <c r="AW102" s="2195"/>
      <c r="AX102" s="2195"/>
      <c r="AY102" s="2195"/>
      <c r="AZ102" s="2195"/>
      <c r="BA102" s="2195"/>
      <c r="BB102" s="2195"/>
      <c r="BC102" s="2195"/>
      <c r="BD102" s="2195"/>
      <c r="BE102" s="2195"/>
      <c r="BF102" s="2195"/>
      <c r="BG102" s="2195"/>
      <c r="BH102" s="2195"/>
      <c r="BI102" s="2195"/>
      <c r="BJ102" s="2195"/>
      <c r="BK102" s="2195"/>
      <c r="BL102" s="2195"/>
      <c r="BM102" s="2195"/>
      <c r="BN102" s="2195"/>
      <c r="BO102" s="2195"/>
      <c r="BP102" s="2195"/>
      <c r="BQ102" s="2195"/>
      <c r="BR102" s="2195"/>
      <c r="BS102" s="2195"/>
      <c r="BT102" s="2195"/>
      <c r="BU102" s="2195"/>
      <c r="BV102" s="2195"/>
      <c r="BW102" s="2195"/>
      <c r="BX102" s="2195"/>
      <c r="BY102" s="2195"/>
      <c r="BZ102" s="2195"/>
      <c r="CA102" s="2195"/>
      <c r="CB102" s="2195"/>
      <c r="CC102" s="2195"/>
      <c r="CD102" s="2195"/>
      <c r="CE102" s="2195"/>
      <c r="CF102" s="2195"/>
      <c r="CG102" s="2190"/>
      <c r="CH102" s="2190"/>
      <c r="CI102" s="2190"/>
      <c r="CJ102" s="2190"/>
      <c r="CK102" s="2190"/>
      <c r="CL102" s="2190"/>
      <c r="CM102" s="2190"/>
      <c r="CN102" s="2190"/>
      <c r="CO102" s="2190"/>
      <c r="CP102" s="2190"/>
    </row>
    <row r="103" spans="1:94" ht="3" customHeight="1" x14ac:dyDescent="0.25">
      <c r="A103" s="2187"/>
      <c r="B103" s="2157">
        <v>15</v>
      </c>
      <c r="C103" s="450"/>
      <c r="D103" s="18"/>
      <c r="E103" s="18"/>
      <c r="F103" s="18"/>
      <c r="G103" s="18"/>
      <c r="H103" s="18"/>
      <c r="AU103" s="2181" t="s">
        <v>995</v>
      </c>
      <c r="AV103" s="2181"/>
      <c r="AW103" s="2181"/>
      <c r="AX103" s="2181"/>
      <c r="AY103" s="2181"/>
      <c r="AZ103" s="2181"/>
      <c r="BA103" s="2181"/>
      <c r="BB103" s="2181"/>
      <c r="BC103" s="2181"/>
      <c r="BD103" s="2181"/>
      <c r="BE103" s="2181"/>
      <c r="BF103" s="2181"/>
      <c r="BG103" s="2181"/>
      <c r="BH103" s="2181"/>
      <c r="BI103" s="2181"/>
      <c r="BJ103" s="2181"/>
      <c r="BK103" s="2181"/>
      <c r="BL103" s="2181"/>
      <c r="BM103" s="2181"/>
      <c r="BN103" s="2181"/>
      <c r="BO103" s="2181"/>
      <c r="BP103" s="2181"/>
      <c r="BQ103" s="2181"/>
      <c r="BR103" s="2181"/>
      <c r="BS103" s="2181"/>
      <c r="BT103" s="2181"/>
      <c r="BU103" s="2181"/>
      <c r="BV103" s="2181"/>
      <c r="BW103" s="2181"/>
      <c r="BX103" s="2181"/>
      <c r="BY103" s="2181"/>
      <c r="BZ103" s="2181"/>
      <c r="CA103" s="2181"/>
      <c r="CB103" s="2181"/>
      <c r="CC103" s="2181"/>
      <c r="CD103" s="2181"/>
      <c r="CE103" s="2181"/>
      <c r="CF103" s="2181"/>
      <c r="CG103" s="2184">
        <v>5</v>
      </c>
      <c r="CH103" s="2184"/>
      <c r="CI103" s="2184"/>
      <c r="CJ103" s="2184"/>
      <c r="CK103" s="2184"/>
      <c r="CL103" s="2184"/>
      <c r="CM103" s="2184"/>
      <c r="CN103" s="2184"/>
      <c r="CO103" s="2184"/>
      <c r="CP103" s="2184"/>
    </row>
    <row r="104" spans="1:94" ht="3" customHeight="1" x14ac:dyDescent="0.25">
      <c r="A104" s="2187"/>
      <c r="B104" s="2158"/>
      <c r="C104" s="450"/>
      <c r="D104" s="18"/>
      <c r="E104" s="18"/>
      <c r="F104" s="18"/>
      <c r="G104" s="18"/>
      <c r="H104" s="18"/>
      <c r="AU104" s="2182"/>
      <c r="AV104" s="2182"/>
      <c r="AW104" s="2182"/>
      <c r="AX104" s="2182"/>
      <c r="AY104" s="2182"/>
      <c r="AZ104" s="2182"/>
      <c r="BA104" s="2182"/>
      <c r="BB104" s="2182"/>
      <c r="BC104" s="2182"/>
      <c r="BD104" s="2182"/>
      <c r="BE104" s="2182"/>
      <c r="BF104" s="2182"/>
      <c r="BG104" s="2182"/>
      <c r="BH104" s="2182"/>
      <c r="BI104" s="2182"/>
      <c r="BJ104" s="2182"/>
      <c r="BK104" s="2182"/>
      <c r="BL104" s="2182"/>
      <c r="BM104" s="2182"/>
      <c r="BN104" s="2182"/>
      <c r="BO104" s="2182"/>
      <c r="BP104" s="2182"/>
      <c r="BQ104" s="2182"/>
      <c r="BR104" s="2182"/>
      <c r="BS104" s="2182"/>
      <c r="BT104" s="2182"/>
      <c r="BU104" s="2182"/>
      <c r="BV104" s="2182"/>
      <c r="BW104" s="2182"/>
      <c r="BX104" s="2182"/>
      <c r="BY104" s="2182"/>
      <c r="BZ104" s="2182"/>
      <c r="CA104" s="2182"/>
      <c r="CB104" s="2182"/>
      <c r="CC104" s="2182"/>
      <c r="CD104" s="2182"/>
      <c r="CE104" s="2182"/>
      <c r="CF104" s="2182"/>
      <c r="CG104" s="2185"/>
      <c r="CH104" s="2185"/>
      <c r="CI104" s="2185"/>
      <c r="CJ104" s="2185"/>
      <c r="CK104" s="2185"/>
      <c r="CL104" s="2185"/>
      <c r="CM104" s="2185"/>
      <c r="CN104" s="2185"/>
      <c r="CO104" s="2185"/>
      <c r="CP104" s="2185"/>
    </row>
    <row r="105" spans="1:94" ht="3" customHeight="1" x14ac:dyDescent="0.25">
      <c r="A105" s="2187"/>
      <c r="B105" s="2158"/>
      <c r="C105" s="450"/>
      <c r="D105" s="18"/>
      <c r="E105" s="18"/>
      <c r="F105" s="18"/>
      <c r="G105" s="18"/>
      <c r="H105" s="18"/>
      <c r="AU105" s="2182"/>
      <c r="AV105" s="2182"/>
      <c r="AW105" s="2182"/>
      <c r="AX105" s="2182"/>
      <c r="AY105" s="2182"/>
      <c r="AZ105" s="2182"/>
      <c r="BA105" s="2182"/>
      <c r="BB105" s="2182"/>
      <c r="BC105" s="2182"/>
      <c r="BD105" s="2182"/>
      <c r="BE105" s="2182"/>
      <c r="BF105" s="2182"/>
      <c r="BG105" s="2182"/>
      <c r="BH105" s="2182"/>
      <c r="BI105" s="2182"/>
      <c r="BJ105" s="2182"/>
      <c r="BK105" s="2182"/>
      <c r="BL105" s="2182"/>
      <c r="BM105" s="2182"/>
      <c r="BN105" s="2182"/>
      <c r="BO105" s="2182"/>
      <c r="BP105" s="2182"/>
      <c r="BQ105" s="2182"/>
      <c r="BR105" s="2182"/>
      <c r="BS105" s="2182"/>
      <c r="BT105" s="2182"/>
      <c r="BU105" s="2182"/>
      <c r="BV105" s="2182"/>
      <c r="BW105" s="2182"/>
      <c r="BX105" s="2182"/>
      <c r="BY105" s="2182"/>
      <c r="BZ105" s="2182"/>
      <c r="CA105" s="2182"/>
      <c r="CB105" s="2182"/>
      <c r="CC105" s="2182"/>
      <c r="CD105" s="2182"/>
      <c r="CE105" s="2182"/>
      <c r="CF105" s="2182"/>
      <c r="CG105" s="2185"/>
      <c r="CH105" s="2185"/>
      <c r="CI105" s="2185"/>
      <c r="CJ105" s="2185"/>
      <c r="CK105" s="2185"/>
      <c r="CL105" s="2185"/>
      <c r="CM105" s="2185"/>
      <c r="CN105" s="2185"/>
      <c r="CO105" s="2185"/>
      <c r="CP105" s="2185"/>
    </row>
    <row r="106" spans="1:94" ht="3" customHeight="1" x14ac:dyDescent="0.25">
      <c r="A106" s="2187"/>
      <c r="B106" s="2158"/>
      <c r="C106" s="450"/>
      <c r="D106" s="18"/>
      <c r="E106" s="18"/>
      <c r="F106" s="18"/>
      <c r="G106" s="18"/>
      <c r="H106" s="18"/>
      <c r="AU106" s="2182"/>
      <c r="AV106" s="2182"/>
      <c r="AW106" s="2182"/>
      <c r="AX106" s="2182"/>
      <c r="AY106" s="2182"/>
      <c r="AZ106" s="2182"/>
      <c r="BA106" s="2182"/>
      <c r="BB106" s="2182"/>
      <c r="BC106" s="2182"/>
      <c r="BD106" s="2182"/>
      <c r="BE106" s="2182"/>
      <c r="BF106" s="2182"/>
      <c r="BG106" s="2182"/>
      <c r="BH106" s="2182"/>
      <c r="BI106" s="2182"/>
      <c r="BJ106" s="2182"/>
      <c r="BK106" s="2182"/>
      <c r="BL106" s="2182"/>
      <c r="BM106" s="2182"/>
      <c r="BN106" s="2182"/>
      <c r="BO106" s="2182"/>
      <c r="BP106" s="2182"/>
      <c r="BQ106" s="2182"/>
      <c r="BR106" s="2182"/>
      <c r="BS106" s="2182"/>
      <c r="BT106" s="2182"/>
      <c r="BU106" s="2182"/>
      <c r="BV106" s="2182"/>
      <c r="BW106" s="2182"/>
      <c r="BX106" s="2182"/>
      <c r="BY106" s="2182"/>
      <c r="BZ106" s="2182"/>
      <c r="CA106" s="2182"/>
      <c r="CB106" s="2182"/>
      <c r="CC106" s="2182"/>
      <c r="CD106" s="2182"/>
      <c r="CE106" s="2182"/>
      <c r="CF106" s="2182"/>
      <c r="CG106" s="2185"/>
      <c r="CH106" s="2185"/>
      <c r="CI106" s="2185"/>
      <c r="CJ106" s="2185"/>
      <c r="CK106" s="2185"/>
      <c r="CL106" s="2185"/>
      <c r="CM106" s="2185"/>
      <c r="CN106" s="2185"/>
      <c r="CO106" s="2185"/>
      <c r="CP106" s="2185"/>
    </row>
    <row r="107" spans="1:94" ht="3" customHeight="1" x14ac:dyDescent="0.25">
      <c r="A107" s="2187"/>
      <c r="B107" s="2159"/>
      <c r="C107" s="450"/>
      <c r="D107" s="18"/>
      <c r="E107" s="18"/>
      <c r="F107" s="18"/>
      <c r="G107" s="18"/>
      <c r="H107" s="18"/>
      <c r="AU107" s="2183"/>
      <c r="AV107" s="2183"/>
      <c r="AW107" s="2183"/>
      <c r="AX107" s="2183"/>
      <c r="AY107" s="2183"/>
      <c r="AZ107" s="2183"/>
      <c r="BA107" s="2183"/>
      <c r="BB107" s="2183"/>
      <c r="BC107" s="2183"/>
      <c r="BD107" s="2183"/>
      <c r="BE107" s="2183"/>
      <c r="BF107" s="2183"/>
      <c r="BG107" s="2183"/>
      <c r="BH107" s="2183"/>
      <c r="BI107" s="2183"/>
      <c r="BJ107" s="2183"/>
      <c r="BK107" s="2183"/>
      <c r="BL107" s="2183"/>
      <c r="BM107" s="2183"/>
      <c r="BN107" s="2183"/>
      <c r="BO107" s="2183"/>
      <c r="BP107" s="2183"/>
      <c r="BQ107" s="2183"/>
      <c r="BR107" s="2183"/>
      <c r="BS107" s="2183"/>
      <c r="BT107" s="2183"/>
      <c r="BU107" s="2183"/>
      <c r="BV107" s="2183"/>
      <c r="BW107" s="2183"/>
      <c r="BX107" s="2183"/>
      <c r="BY107" s="2183"/>
      <c r="BZ107" s="2183"/>
      <c r="CA107" s="2183"/>
      <c r="CB107" s="2183"/>
      <c r="CC107" s="2183"/>
      <c r="CD107" s="2183"/>
      <c r="CE107" s="2183"/>
      <c r="CF107" s="2183"/>
      <c r="CG107" s="2186"/>
      <c r="CH107" s="2186"/>
      <c r="CI107" s="2186"/>
      <c r="CJ107" s="2186"/>
      <c r="CK107" s="2186"/>
      <c r="CL107" s="2186"/>
      <c r="CM107" s="2186"/>
      <c r="CN107" s="2186"/>
      <c r="CO107" s="2186"/>
      <c r="CP107" s="2186"/>
    </row>
    <row r="108" spans="1:94" ht="3" customHeight="1" x14ac:dyDescent="0.25">
      <c r="A108" s="2187"/>
      <c r="B108" s="2157">
        <v>10</v>
      </c>
      <c r="C108" s="450"/>
      <c r="D108" s="18"/>
      <c r="E108" s="18"/>
      <c r="F108" s="18"/>
      <c r="G108" s="18"/>
      <c r="H108" s="18"/>
    </row>
    <row r="109" spans="1:94" ht="3" customHeight="1" x14ac:dyDescent="0.25">
      <c r="A109" s="2187"/>
      <c r="B109" s="2158"/>
      <c r="C109" s="450"/>
      <c r="D109" s="18"/>
      <c r="E109" s="18"/>
      <c r="F109" s="18"/>
      <c r="G109" s="18"/>
      <c r="H109" s="18"/>
    </row>
    <row r="110" spans="1:94" ht="3" customHeight="1" x14ac:dyDescent="0.25">
      <c r="A110" s="2187"/>
      <c r="B110" s="2158"/>
      <c r="C110" s="450"/>
      <c r="D110" s="18"/>
      <c r="E110" s="18"/>
      <c r="F110" s="18"/>
      <c r="G110" s="18"/>
      <c r="H110" s="18"/>
    </row>
    <row r="111" spans="1:94" ht="3" customHeight="1" x14ac:dyDescent="0.25">
      <c r="A111" s="2187"/>
      <c r="B111" s="2158"/>
      <c r="C111" s="450"/>
      <c r="D111" s="18"/>
      <c r="E111" s="18"/>
      <c r="F111" s="18"/>
      <c r="G111" s="18"/>
      <c r="H111" s="18"/>
    </row>
    <row r="112" spans="1:94" ht="3" customHeight="1" x14ac:dyDescent="0.25">
      <c r="A112" s="2187"/>
      <c r="B112" s="2159"/>
      <c r="C112" s="450"/>
      <c r="D112" s="18"/>
      <c r="E112" s="18"/>
      <c r="F112" s="18"/>
      <c r="G112" s="18"/>
      <c r="H112" s="18"/>
    </row>
    <row r="113" spans="1:135" ht="3" customHeight="1" x14ac:dyDescent="0.25">
      <c r="A113" s="2187"/>
      <c r="B113" s="2157">
        <v>5</v>
      </c>
      <c r="C113" s="450"/>
      <c r="D113" s="18"/>
      <c r="E113" s="18"/>
      <c r="F113" s="18"/>
      <c r="G113" s="18"/>
      <c r="H113" s="18"/>
    </row>
    <row r="114" spans="1:135" ht="3" customHeight="1" x14ac:dyDescent="0.25">
      <c r="A114" s="2187"/>
      <c r="B114" s="2158"/>
      <c r="C114" s="450"/>
      <c r="D114" s="18"/>
      <c r="E114" s="18"/>
      <c r="F114" s="18"/>
      <c r="G114" s="18"/>
      <c r="H114" s="18"/>
    </row>
    <row r="115" spans="1:135" ht="3" customHeight="1" x14ac:dyDescent="0.25">
      <c r="A115" s="2187"/>
      <c r="B115" s="2158"/>
      <c r="C115" s="450"/>
      <c r="D115" s="18"/>
      <c r="E115" s="18"/>
      <c r="F115" s="18"/>
      <c r="G115" s="18"/>
      <c r="H115" s="18"/>
    </row>
    <row r="116" spans="1:135" ht="3" customHeight="1" x14ac:dyDescent="0.25">
      <c r="A116" s="2187"/>
      <c r="B116" s="2158"/>
      <c r="C116" s="450"/>
      <c r="D116" s="18"/>
      <c r="E116" s="18"/>
      <c r="F116" s="18"/>
      <c r="G116" s="18"/>
      <c r="H116" s="18"/>
    </row>
    <row r="117" spans="1:135" ht="3" customHeight="1" x14ac:dyDescent="0.25">
      <c r="A117" s="2187"/>
      <c r="B117" s="2159"/>
      <c r="C117" s="457"/>
      <c r="D117" s="458"/>
      <c r="E117" s="458"/>
      <c r="F117" s="458"/>
      <c r="G117" s="458"/>
      <c r="H117" s="458"/>
      <c r="I117" s="242"/>
      <c r="J117" s="242"/>
      <c r="K117" s="242"/>
      <c r="L117" s="242"/>
      <c r="M117" s="242"/>
      <c r="N117" s="242"/>
    </row>
    <row r="118" spans="1:135" ht="11.25" customHeight="1" x14ac:dyDescent="0.25">
      <c r="C118" s="2153">
        <v>0.5</v>
      </c>
      <c r="D118" s="2153"/>
      <c r="E118" s="2153"/>
      <c r="F118" s="2153"/>
      <c r="G118" s="2153"/>
      <c r="H118" s="2153"/>
      <c r="I118" s="2153"/>
      <c r="J118" s="2153"/>
      <c r="K118" s="2153"/>
      <c r="L118" s="2153"/>
      <c r="M118" s="2153"/>
      <c r="N118" s="2154"/>
      <c r="O118" s="2155" t="s">
        <v>900</v>
      </c>
      <c r="P118" s="2153"/>
      <c r="Q118" s="2153"/>
      <c r="R118" s="2153"/>
      <c r="S118" s="2153"/>
      <c r="T118" s="2153"/>
      <c r="U118" s="2153"/>
      <c r="V118" s="2153"/>
      <c r="W118" s="2153"/>
      <c r="X118" s="2153"/>
      <c r="Y118" s="2153"/>
      <c r="Z118" s="2154"/>
      <c r="AA118" s="549"/>
      <c r="AB118" s="549"/>
      <c r="AC118" s="549"/>
      <c r="AD118" s="549"/>
      <c r="AE118" s="549"/>
      <c r="AF118" s="549"/>
      <c r="AG118" s="2153">
        <v>1.5</v>
      </c>
      <c r="AH118" s="2153"/>
      <c r="AI118" s="2153"/>
      <c r="AJ118" s="2153"/>
      <c r="AK118" s="2153"/>
      <c r="AL118" s="2154"/>
      <c r="AM118" s="550"/>
      <c r="AN118" s="549"/>
      <c r="AO118" s="549"/>
      <c r="AP118" s="549"/>
      <c r="AQ118" s="549"/>
      <c r="AR118" s="549"/>
      <c r="AS118" s="2153">
        <v>2</v>
      </c>
      <c r="AT118" s="2153"/>
      <c r="AU118" s="2153"/>
      <c r="AV118" s="2153"/>
      <c r="AW118" s="2153"/>
      <c r="AX118" s="2154"/>
      <c r="AY118" s="549"/>
      <c r="AZ118" s="549"/>
      <c r="BA118" s="549"/>
      <c r="BB118" s="549"/>
      <c r="BC118" s="549"/>
      <c r="BD118" s="549"/>
      <c r="BE118" s="2153">
        <v>2.5</v>
      </c>
      <c r="BF118" s="2153"/>
      <c r="BG118" s="2153"/>
      <c r="BH118" s="2153"/>
      <c r="BI118" s="2153"/>
      <c r="BJ118" s="2154"/>
      <c r="BK118" s="549"/>
      <c r="BL118" s="549"/>
      <c r="BM118" s="549"/>
      <c r="BN118" s="549"/>
      <c r="BO118" s="549"/>
      <c r="BP118" s="549"/>
      <c r="BQ118" s="2153">
        <v>3</v>
      </c>
      <c r="BR118" s="2153"/>
      <c r="BS118" s="2153"/>
      <c r="BT118" s="2153"/>
      <c r="BU118" s="2153"/>
      <c r="BV118" s="2154"/>
      <c r="BW118" s="549"/>
      <c r="BX118" s="549"/>
      <c r="BY118" s="549"/>
      <c r="BZ118" s="549"/>
      <c r="CA118" s="549"/>
      <c r="CB118" s="549"/>
      <c r="CC118" s="2153">
        <v>3.5</v>
      </c>
      <c r="CD118" s="2153"/>
      <c r="CE118" s="2153"/>
      <c r="CF118" s="2153"/>
      <c r="CG118" s="2153"/>
      <c r="CH118" s="2154"/>
      <c r="CI118" s="549"/>
      <c r="CJ118" s="549"/>
      <c r="CK118" s="549"/>
      <c r="CL118" s="549"/>
      <c r="CM118" s="549"/>
      <c r="CN118" s="549"/>
      <c r="CO118" s="2153">
        <v>4</v>
      </c>
      <c r="CP118" s="2153"/>
      <c r="CQ118" s="2153"/>
      <c r="CR118" s="2153"/>
      <c r="CS118" s="2153"/>
      <c r="CT118" s="2154"/>
      <c r="CU118" s="549"/>
      <c r="CV118" s="549"/>
      <c r="CW118" s="549"/>
      <c r="CX118" s="549"/>
      <c r="CY118" s="549"/>
      <c r="CZ118" s="549"/>
      <c r="DA118" s="2153">
        <v>4.5</v>
      </c>
      <c r="DB118" s="2153"/>
      <c r="DC118" s="2153"/>
      <c r="DD118" s="2153"/>
      <c r="DE118" s="2153"/>
      <c r="DF118" s="2154"/>
      <c r="DG118" s="2155">
        <v>5</v>
      </c>
      <c r="DH118" s="2153"/>
      <c r="DI118" s="2153"/>
      <c r="DJ118" s="2153"/>
      <c r="DK118" s="2153"/>
      <c r="DL118" s="2153"/>
      <c r="DM118" s="2153"/>
      <c r="DN118" s="2153"/>
      <c r="DO118" s="2153"/>
      <c r="DP118" s="2153"/>
      <c r="DQ118" s="2153"/>
      <c r="DR118" s="2154"/>
      <c r="DS118" s="2160">
        <v>5.5</v>
      </c>
      <c r="DT118" s="2161"/>
      <c r="DU118" s="2161"/>
      <c r="DV118" s="2161"/>
      <c r="DW118" s="2161"/>
      <c r="DX118" s="2161"/>
      <c r="DY118" s="2161"/>
      <c r="DZ118" s="2161"/>
      <c r="EA118" s="2161"/>
      <c r="EB118" s="2161"/>
      <c r="EC118" s="2161"/>
      <c r="ED118" s="2161"/>
      <c r="EE118" s="2162"/>
    </row>
    <row r="119" spans="1:135" ht="6" customHeight="1" x14ac:dyDescent="0.25">
      <c r="C119" s="41"/>
      <c r="D119" s="41"/>
      <c r="E119" s="41"/>
      <c r="F119" s="41"/>
      <c r="G119" s="41"/>
      <c r="H119" s="41"/>
      <c r="I119" s="551"/>
      <c r="J119" s="551"/>
      <c r="K119" s="551"/>
      <c r="L119" s="551"/>
      <c r="M119" s="551"/>
      <c r="N119" s="551"/>
      <c r="O119" s="551"/>
      <c r="P119" s="551"/>
      <c r="Q119" s="551"/>
      <c r="R119" s="551"/>
      <c r="S119" s="551"/>
      <c r="T119" s="551"/>
      <c r="U119" s="551"/>
      <c r="V119" s="551"/>
      <c r="W119" s="551"/>
      <c r="X119" s="551"/>
      <c r="Y119" s="551"/>
      <c r="Z119" s="552"/>
      <c r="AA119" s="551"/>
      <c r="AB119" s="551"/>
      <c r="AC119" s="551"/>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2"/>
      <c r="AY119" s="551"/>
      <c r="AZ119" s="551"/>
      <c r="BA119" s="551"/>
      <c r="BB119" s="551"/>
      <c r="BC119" s="551"/>
      <c r="BD119" s="551"/>
      <c r="BE119" s="551"/>
      <c r="BF119" s="551"/>
      <c r="BG119" s="551"/>
      <c r="BH119" s="551"/>
      <c r="BI119" s="551"/>
      <c r="BJ119" s="551"/>
      <c r="BK119" s="551"/>
      <c r="BL119" s="551"/>
      <c r="BM119" s="551"/>
      <c r="BN119" s="551"/>
      <c r="BO119" s="551"/>
      <c r="BP119" s="551"/>
      <c r="BQ119" s="551"/>
      <c r="BR119" s="551"/>
      <c r="BS119" s="551"/>
      <c r="BT119" s="551"/>
      <c r="BU119" s="551"/>
      <c r="BV119" s="552"/>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2"/>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2"/>
      <c r="DS119" s="553"/>
      <c r="DT119" s="41"/>
      <c r="DU119" s="41"/>
      <c r="DV119" s="41"/>
      <c r="DW119" s="41"/>
      <c r="DX119" s="41"/>
      <c r="DY119" s="41"/>
      <c r="DZ119" s="41"/>
      <c r="EA119" s="41"/>
      <c r="EB119" s="41"/>
      <c r="EC119" s="41"/>
      <c r="ED119" s="41"/>
      <c r="EE119" s="41"/>
    </row>
    <row r="120" spans="1:135" ht="12.75" customHeight="1" x14ac:dyDescent="0.25">
      <c r="C120" s="41"/>
      <c r="D120" s="2156" t="s">
        <v>911</v>
      </c>
      <c r="E120" s="2156"/>
      <c r="F120" s="2156"/>
      <c r="G120" s="2156"/>
      <c r="H120" s="2156"/>
      <c r="I120" s="2156"/>
      <c r="J120" s="2156"/>
      <c r="K120" s="2156"/>
      <c r="L120" s="2156"/>
      <c r="M120" s="2156"/>
      <c r="N120" s="2156"/>
      <c r="O120" s="2156"/>
      <c r="P120" s="2156"/>
      <c r="Q120" s="2156"/>
      <c r="R120" s="2156"/>
      <c r="S120" s="2156"/>
      <c r="T120" s="2156"/>
      <c r="U120" s="2156"/>
      <c r="V120" s="2156"/>
      <c r="W120" s="2156"/>
      <c r="X120" s="2156"/>
      <c r="Y120" s="2156"/>
      <c r="Z120" s="2156"/>
      <c r="AA120" s="2156"/>
      <c r="AB120" s="2156"/>
      <c r="AC120" s="2156"/>
      <c r="AD120" s="2156"/>
      <c r="AE120" s="2156"/>
      <c r="AF120" s="2156"/>
      <c r="AG120" s="2156"/>
      <c r="AH120" s="2156"/>
      <c r="AI120" s="2156"/>
      <c r="AJ120" s="2156"/>
      <c r="AK120" s="2156"/>
      <c r="AL120" s="2156"/>
      <c r="AM120" s="2156"/>
      <c r="AN120" s="2156"/>
      <c r="AO120" s="2156"/>
      <c r="AP120" s="2156"/>
      <c r="AQ120" s="2156"/>
      <c r="AR120" s="2156"/>
      <c r="AS120" s="2156"/>
      <c r="AT120" s="2156"/>
      <c r="AU120" s="2156"/>
      <c r="AV120" s="2156"/>
      <c r="AW120" s="2156"/>
      <c r="AX120" s="2156"/>
      <c r="AY120" s="2156"/>
      <c r="AZ120" s="2156"/>
      <c r="BA120" s="2156"/>
      <c r="BB120" s="2156"/>
      <c r="BC120" s="2156"/>
      <c r="BD120" s="2156"/>
      <c r="BE120" s="2156"/>
      <c r="BF120" s="2156"/>
      <c r="BG120" s="2156"/>
      <c r="BH120" s="2156"/>
      <c r="BI120" s="2156"/>
      <c r="BJ120" s="2156"/>
      <c r="BK120" s="2156"/>
      <c r="BL120" s="2156"/>
      <c r="BM120" s="2156"/>
      <c r="BN120" s="2156"/>
      <c r="BO120" s="2156"/>
      <c r="BP120" s="2156"/>
      <c r="BQ120" s="2156"/>
      <c r="BR120" s="2156"/>
      <c r="BS120" s="2156"/>
      <c r="BT120" s="2156"/>
      <c r="BU120" s="2156"/>
      <c r="BV120" s="2156"/>
      <c r="BW120" s="2156"/>
      <c r="BX120" s="2156"/>
      <c r="BY120" s="2156"/>
      <c r="BZ120" s="2156"/>
      <c r="CA120" s="2156"/>
      <c r="CB120" s="2156"/>
      <c r="CC120" s="2156"/>
      <c r="CD120" s="2156"/>
      <c r="CE120" s="2156"/>
      <c r="CF120" s="2156"/>
      <c r="CG120" s="2156"/>
      <c r="CH120" s="2156"/>
      <c r="CI120" s="2156"/>
      <c r="CJ120" s="2156"/>
      <c r="CK120" s="2156"/>
      <c r="CL120" s="2156"/>
      <c r="CM120" s="2156"/>
      <c r="CN120" s="2156"/>
      <c r="CO120" s="2156"/>
      <c r="CP120" s="2156"/>
      <c r="CQ120" s="2156"/>
      <c r="CR120" s="2156"/>
      <c r="CS120" s="2156"/>
      <c r="CT120" s="2156"/>
      <c r="CU120" s="2156"/>
      <c r="CV120" s="2156"/>
      <c r="CW120" s="2156"/>
      <c r="CX120" s="2156"/>
      <c r="CY120" s="2156"/>
      <c r="CZ120" s="2156"/>
      <c r="DA120" s="2156"/>
      <c r="DB120" s="2156"/>
      <c r="DC120" s="2156"/>
      <c r="DD120" s="2156"/>
      <c r="DE120" s="2156"/>
      <c r="DF120" s="2156"/>
      <c r="DG120" s="2156"/>
      <c r="DH120" s="2156"/>
      <c r="DI120" s="2156"/>
      <c r="DJ120" s="2156"/>
      <c r="DK120" s="2156"/>
      <c r="DL120" s="2156"/>
      <c r="DM120" s="2156"/>
      <c r="DN120" s="2156"/>
      <c r="DO120" s="2156"/>
      <c r="DP120" s="2156"/>
      <c r="DQ120" s="2156"/>
      <c r="DR120" s="2156"/>
      <c r="DS120" s="2156"/>
      <c r="DT120" s="2156"/>
      <c r="DU120" s="2156"/>
      <c r="DV120" s="2156"/>
      <c r="DW120" s="2156"/>
      <c r="DX120" s="2156"/>
      <c r="DY120" s="2156"/>
      <c r="DZ120" s="2156"/>
      <c r="EA120" s="2156"/>
      <c r="EB120" s="2156"/>
      <c r="EC120" s="2156"/>
      <c r="ED120" s="2156"/>
      <c r="EE120" s="2156"/>
    </row>
    <row r="121" spans="1:135" ht="6.75" customHeight="1" x14ac:dyDescent="0.25">
      <c r="I121" s="338"/>
      <c r="J121" s="338"/>
      <c r="K121" s="338"/>
      <c r="L121" s="338"/>
      <c r="M121" s="338"/>
      <c r="N121" s="338"/>
      <c r="O121" s="338"/>
      <c r="P121" s="338"/>
      <c r="Q121" s="338"/>
      <c r="R121" s="338"/>
      <c r="S121" s="338"/>
      <c r="T121" s="338"/>
      <c r="U121" s="338"/>
      <c r="V121" s="338"/>
      <c r="W121" s="338"/>
      <c r="X121" s="338"/>
      <c r="Y121" s="338"/>
      <c r="Z121" s="338"/>
      <c r="AA121" s="338"/>
      <c r="AB121" s="338"/>
      <c r="AC121" s="338"/>
      <c r="AD121" s="338"/>
      <c r="AE121" s="338"/>
      <c r="AF121" s="338"/>
      <c r="AG121" s="338"/>
      <c r="AH121" s="338"/>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338"/>
      <c r="DR121" s="338"/>
      <c r="DS121" s="461"/>
    </row>
    <row r="122" spans="1:135" ht="15.75" thickBot="1" x14ac:dyDescent="0.3">
      <c r="B122" s="41" t="s">
        <v>889</v>
      </c>
      <c r="J122" s="338"/>
      <c r="K122" s="338"/>
      <c r="L122" s="338"/>
      <c r="M122" s="338"/>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c r="DM122" s="462"/>
      <c r="DN122" s="462"/>
      <c r="DO122" s="462"/>
      <c r="DP122" s="462"/>
      <c r="DQ122" s="462"/>
      <c r="DR122" s="462"/>
      <c r="DS122" s="338"/>
    </row>
    <row r="123" spans="1:135" ht="15" customHeight="1" thickTop="1" x14ac:dyDescent="0.25">
      <c r="A123" s="64" t="s">
        <v>887</v>
      </c>
      <c r="B123" s="621">
        <v>11</v>
      </c>
      <c r="C123" s="2152">
        <v>8</v>
      </c>
      <c r="D123" s="2128"/>
      <c r="E123" s="2128"/>
      <c r="F123" s="2128"/>
      <c r="G123" s="2128"/>
      <c r="H123" s="2128"/>
      <c r="I123" s="2128"/>
      <c r="J123" s="2128"/>
      <c r="K123" s="2128"/>
      <c r="L123" s="2128"/>
      <c r="M123" s="2128"/>
      <c r="N123" s="2128"/>
      <c r="O123" s="2149">
        <v>8</v>
      </c>
      <c r="P123" s="2150"/>
      <c r="Q123" s="2150"/>
      <c r="R123" s="2150"/>
      <c r="S123" s="2150"/>
      <c r="T123" s="2150"/>
      <c r="U123" s="2150"/>
      <c r="V123" s="2150"/>
      <c r="W123" s="2150"/>
      <c r="X123" s="2150"/>
      <c r="Y123" s="2150"/>
      <c r="Z123" s="2151"/>
      <c r="AA123" s="2149">
        <v>7</v>
      </c>
      <c r="AB123" s="2150"/>
      <c r="AC123" s="2150"/>
      <c r="AD123" s="2150"/>
      <c r="AE123" s="2150"/>
      <c r="AF123" s="2150"/>
      <c r="AG123" s="2150"/>
      <c r="AH123" s="2150"/>
      <c r="AI123" s="2150"/>
      <c r="AJ123" s="2150"/>
      <c r="AK123" s="2150"/>
      <c r="AL123" s="2151"/>
      <c r="AM123" s="2149">
        <v>7</v>
      </c>
      <c r="AN123" s="2150"/>
      <c r="AO123" s="2150"/>
      <c r="AP123" s="2150"/>
      <c r="AQ123" s="2150"/>
      <c r="AR123" s="2150"/>
      <c r="AS123" s="2150"/>
      <c r="AT123" s="2150"/>
      <c r="AU123" s="2150"/>
      <c r="AV123" s="2150"/>
      <c r="AW123" s="2150"/>
      <c r="AX123" s="2151"/>
      <c r="AY123" s="2149">
        <v>7</v>
      </c>
      <c r="AZ123" s="2150"/>
      <c r="BA123" s="2150"/>
      <c r="BB123" s="2150"/>
      <c r="BC123" s="2150"/>
      <c r="BD123" s="2150"/>
      <c r="BE123" s="2150"/>
      <c r="BF123" s="2150"/>
      <c r="BG123" s="2150"/>
      <c r="BH123" s="2150"/>
      <c r="BI123" s="2150"/>
      <c r="BJ123" s="2151"/>
      <c r="BK123" s="2149">
        <v>7</v>
      </c>
      <c r="BL123" s="2150"/>
      <c r="BM123" s="2150"/>
      <c r="BN123" s="2150"/>
      <c r="BO123" s="2150"/>
      <c r="BP123" s="2150"/>
      <c r="BQ123" s="2150"/>
      <c r="BR123" s="2150"/>
      <c r="BS123" s="2150"/>
      <c r="BT123" s="2150"/>
      <c r="BU123" s="2150"/>
      <c r="BV123" s="2151"/>
      <c r="BW123" s="2149">
        <v>6</v>
      </c>
      <c r="BX123" s="2150"/>
      <c r="BY123" s="2150"/>
      <c r="BZ123" s="2150"/>
      <c r="CA123" s="2150"/>
      <c r="CB123" s="2150"/>
      <c r="CC123" s="2150"/>
      <c r="CD123" s="2150"/>
      <c r="CE123" s="2150"/>
      <c r="CF123" s="2150"/>
      <c r="CG123" s="2150"/>
      <c r="CH123" s="2151"/>
      <c r="CI123" s="2149">
        <v>6</v>
      </c>
      <c r="CJ123" s="2150"/>
      <c r="CK123" s="2150"/>
      <c r="CL123" s="2150"/>
      <c r="CM123" s="2150"/>
      <c r="CN123" s="2150"/>
      <c r="CO123" s="2150"/>
      <c r="CP123" s="2150"/>
      <c r="CQ123" s="2150"/>
      <c r="CR123" s="2150"/>
      <c r="CS123" s="2150"/>
      <c r="CT123" s="2151"/>
      <c r="CU123" s="2149">
        <v>4</v>
      </c>
      <c r="CV123" s="2150"/>
      <c r="CW123" s="2150"/>
      <c r="CX123" s="2150"/>
      <c r="CY123" s="2150"/>
      <c r="CZ123" s="2150"/>
      <c r="DA123" s="2150"/>
      <c r="DB123" s="2150"/>
      <c r="DC123" s="2150"/>
      <c r="DD123" s="2150"/>
      <c r="DE123" s="2150"/>
      <c r="DF123" s="2151"/>
      <c r="DG123" s="2149">
        <v>2</v>
      </c>
      <c r="DH123" s="2150"/>
      <c r="DI123" s="2150"/>
      <c r="DJ123" s="2150"/>
      <c r="DK123" s="2150"/>
      <c r="DL123" s="2150"/>
      <c r="DM123" s="2150"/>
      <c r="DN123" s="2150"/>
      <c r="DO123" s="2150"/>
      <c r="DP123" s="2150"/>
      <c r="DQ123" s="2150"/>
      <c r="DR123" s="2151"/>
      <c r="DS123" s="338"/>
    </row>
    <row r="124" spans="1:135" ht="15" customHeight="1" thickBot="1" x14ac:dyDescent="0.3">
      <c r="A124" s="64" t="s">
        <v>888</v>
      </c>
      <c r="B124" s="622">
        <v>1</v>
      </c>
      <c r="C124" s="2140">
        <f>C123/11</f>
        <v>0.72727272727272729</v>
      </c>
      <c r="D124" s="2140"/>
      <c r="E124" s="2140"/>
      <c r="F124" s="2140"/>
      <c r="G124" s="2140"/>
      <c r="H124" s="2140"/>
      <c r="I124" s="2140"/>
      <c r="J124" s="2140"/>
      <c r="K124" s="2140"/>
      <c r="L124" s="2140"/>
      <c r="M124" s="2140"/>
      <c r="N124" s="2141"/>
      <c r="O124" s="2139">
        <f>O123/11</f>
        <v>0.72727272727272729</v>
      </c>
      <c r="P124" s="2140"/>
      <c r="Q124" s="2140"/>
      <c r="R124" s="2140"/>
      <c r="S124" s="2140"/>
      <c r="T124" s="2140"/>
      <c r="U124" s="2140"/>
      <c r="V124" s="2140"/>
      <c r="W124" s="2140"/>
      <c r="X124" s="2140"/>
      <c r="Y124" s="2140"/>
      <c r="Z124" s="2141"/>
      <c r="AA124" s="2139">
        <f>AA123/11</f>
        <v>0.63636363636363635</v>
      </c>
      <c r="AB124" s="2140"/>
      <c r="AC124" s="2140"/>
      <c r="AD124" s="2140"/>
      <c r="AE124" s="2140"/>
      <c r="AF124" s="2140"/>
      <c r="AG124" s="2140"/>
      <c r="AH124" s="2140"/>
      <c r="AI124" s="2140"/>
      <c r="AJ124" s="2140"/>
      <c r="AK124" s="2140"/>
      <c r="AL124" s="2141"/>
      <c r="AM124" s="2139">
        <f>AM123/11</f>
        <v>0.63636363636363635</v>
      </c>
      <c r="AN124" s="2140"/>
      <c r="AO124" s="2140"/>
      <c r="AP124" s="2140"/>
      <c r="AQ124" s="2140"/>
      <c r="AR124" s="2140"/>
      <c r="AS124" s="2140"/>
      <c r="AT124" s="2140"/>
      <c r="AU124" s="2140"/>
      <c r="AV124" s="2140"/>
      <c r="AW124" s="2140"/>
      <c r="AX124" s="2141"/>
      <c r="AY124" s="2139">
        <f>AY123/11</f>
        <v>0.63636363636363635</v>
      </c>
      <c r="AZ124" s="2140"/>
      <c r="BA124" s="2140"/>
      <c r="BB124" s="2140"/>
      <c r="BC124" s="2140"/>
      <c r="BD124" s="2140"/>
      <c r="BE124" s="2140"/>
      <c r="BF124" s="2140"/>
      <c r="BG124" s="2140"/>
      <c r="BH124" s="2140"/>
      <c r="BI124" s="2140"/>
      <c r="BJ124" s="2141"/>
      <c r="BK124" s="2139">
        <f>BK123/11</f>
        <v>0.63636363636363635</v>
      </c>
      <c r="BL124" s="2140"/>
      <c r="BM124" s="2140"/>
      <c r="BN124" s="2140"/>
      <c r="BO124" s="2140"/>
      <c r="BP124" s="2140"/>
      <c r="BQ124" s="2140"/>
      <c r="BR124" s="2140"/>
      <c r="BS124" s="2140"/>
      <c r="BT124" s="2140"/>
      <c r="BU124" s="2140"/>
      <c r="BV124" s="2141"/>
      <c r="BW124" s="2139">
        <f>BW123/11</f>
        <v>0.54545454545454541</v>
      </c>
      <c r="BX124" s="2140"/>
      <c r="BY124" s="2140"/>
      <c r="BZ124" s="2140"/>
      <c r="CA124" s="2140"/>
      <c r="CB124" s="2140"/>
      <c r="CC124" s="2140"/>
      <c r="CD124" s="2140"/>
      <c r="CE124" s="2140"/>
      <c r="CF124" s="2140"/>
      <c r="CG124" s="2140"/>
      <c r="CH124" s="2141"/>
      <c r="CI124" s="2139">
        <f>CI123/11</f>
        <v>0.54545454545454541</v>
      </c>
      <c r="CJ124" s="2140"/>
      <c r="CK124" s="2140"/>
      <c r="CL124" s="2140"/>
      <c r="CM124" s="2140"/>
      <c r="CN124" s="2140"/>
      <c r="CO124" s="2140"/>
      <c r="CP124" s="2140"/>
      <c r="CQ124" s="2140"/>
      <c r="CR124" s="2140"/>
      <c r="CS124" s="2140"/>
      <c r="CT124" s="2141"/>
      <c r="CU124" s="2139">
        <f>CU123/11</f>
        <v>0.36363636363636365</v>
      </c>
      <c r="CV124" s="2140"/>
      <c r="CW124" s="2140"/>
      <c r="CX124" s="2140"/>
      <c r="CY124" s="2140"/>
      <c r="CZ124" s="2140"/>
      <c r="DA124" s="2140"/>
      <c r="DB124" s="2140"/>
      <c r="DC124" s="2140"/>
      <c r="DD124" s="2140"/>
      <c r="DE124" s="2140"/>
      <c r="DF124" s="2141"/>
      <c r="DG124" s="2139">
        <f>DG123/11</f>
        <v>0.18181818181818182</v>
      </c>
      <c r="DH124" s="2140"/>
      <c r="DI124" s="2140"/>
      <c r="DJ124" s="2140"/>
      <c r="DK124" s="2140"/>
      <c r="DL124" s="2140"/>
      <c r="DM124" s="2140"/>
      <c r="DN124" s="2140"/>
      <c r="DO124" s="2140"/>
      <c r="DP124" s="2140"/>
      <c r="DQ124" s="2140"/>
      <c r="DR124" s="2141"/>
      <c r="DS124" s="338"/>
    </row>
    <row r="125" spans="1:135" ht="15.75" thickTop="1" x14ac:dyDescent="0.25">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c r="CQ125" s="338"/>
      <c r="CR125" s="338"/>
      <c r="CS125" s="338"/>
      <c r="CT125" s="338"/>
      <c r="CU125" s="338"/>
      <c r="CV125" s="338"/>
      <c r="CW125" s="338"/>
      <c r="CX125" s="338"/>
      <c r="CY125" s="338"/>
      <c r="CZ125" s="338"/>
      <c r="DA125" s="338"/>
      <c r="DB125" s="338"/>
      <c r="DC125" s="338"/>
      <c r="DD125" s="338"/>
      <c r="DE125" s="338"/>
      <c r="DF125" s="338"/>
      <c r="DG125" s="338"/>
      <c r="DH125" s="338"/>
      <c r="DI125" s="338"/>
      <c r="DJ125" s="338"/>
      <c r="DK125" s="338"/>
      <c r="DL125" s="338"/>
      <c r="DM125" s="338"/>
      <c r="DN125" s="338"/>
      <c r="DO125" s="338"/>
      <c r="DP125" s="338"/>
      <c r="DQ125" s="338"/>
      <c r="DR125" s="338"/>
      <c r="DS125" s="338"/>
    </row>
    <row r="127" spans="1:135" x14ac:dyDescent="0.25">
      <c r="B127" s="2133" t="s">
        <v>934</v>
      </c>
      <c r="C127" s="2134"/>
      <c r="D127" s="2134"/>
      <c r="E127" s="2134"/>
      <c r="F127" s="2134"/>
      <c r="G127" s="2134"/>
      <c r="H127" s="2134"/>
      <c r="I127" s="2134"/>
      <c r="J127" s="2134"/>
      <c r="K127" s="2134"/>
      <c r="L127" s="2134"/>
      <c r="M127" s="2134"/>
      <c r="N127" s="2134"/>
      <c r="O127" s="2134"/>
      <c r="P127" s="2134"/>
      <c r="Q127" s="2134"/>
      <c r="R127" s="2134"/>
      <c r="S127" s="2134"/>
      <c r="T127" s="2134"/>
      <c r="U127" s="2134"/>
      <c r="V127" s="2134"/>
      <c r="W127" s="2134"/>
      <c r="X127" s="2134"/>
      <c r="Y127" s="2134"/>
      <c r="Z127" s="2134"/>
      <c r="AA127" s="2134"/>
      <c r="AB127" s="2134"/>
      <c r="AC127" s="2134"/>
      <c r="AD127" s="2134"/>
      <c r="AE127" s="2134"/>
      <c r="AF127" s="2134"/>
      <c r="AG127" s="2134"/>
      <c r="AH127" s="2134"/>
      <c r="AI127" s="2134"/>
      <c r="AJ127" s="2134"/>
      <c r="AK127" s="2134"/>
      <c r="AL127" s="2134"/>
      <c r="AM127" s="2134"/>
      <c r="AN127" s="2134"/>
      <c r="AO127" s="2134"/>
      <c r="AP127" s="2134"/>
      <c r="AQ127" s="2134"/>
      <c r="AR127" s="2134"/>
      <c r="AS127" s="2134"/>
      <c r="AT127" s="2134"/>
      <c r="AU127" s="2134"/>
      <c r="AV127" s="2134"/>
      <c r="AW127" s="2134"/>
      <c r="AX127" s="2134"/>
      <c r="AY127" s="2134"/>
      <c r="AZ127" s="2134"/>
      <c r="BA127" s="2134"/>
      <c r="BB127" s="2134"/>
      <c r="BC127" s="2134"/>
      <c r="BD127" s="2134"/>
      <c r="BE127" s="2134"/>
      <c r="BF127" s="2134"/>
      <c r="BG127" s="2134"/>
      <c r="BH127" s="2134"/>
      <c r="BI127" s="2134"/>
      <c r="BJ127" s="2134"/>
      <c r="BK127" s="2134"/>
      <c r="BL127" s="2134"/>
      <c r="BM127" s="2134"/>
      <c r="BN127" s="2134"/>
      <c r="BO127" s="2134"/>
      <c r="BP127" s="2134"/>
      <c r="BQ127" s="2134"/>
      <c r="BR127" s="2134"/>
      <c r="BS127" s="2134"/>
      <c r="BT127" s="2134"/>
      <c r="BU127" s="2134"/>
      <c r="BV127" s="2134"/>
      <c r="BW127" s="2134"/>
      <c r="BX127" s="2134"/>
      <c r="BY127" s="2134"/>
      <c r="BZ127" s="2134"/>
      <c r="CA127" s="2134"/>
      <c r="CB127" s="2134"/>
      <c r="CC127" s="2134"/>
      <c r="CD127" s="2134"/>
      <c r="CE127" s="2134"/>
      <c r="CF127" s="2134"/>
      <c r="CG127" s="2134"/>
      <c r="CH127" s="2135"/>
      <c r="CI127" s="2127" t="s">
        <v>921</v>
      </c>
      <c r="CJ127" s="2127"/>
      <c r="CK127" s="2127"/>
      <c r="CL127" s="2127"/>
      <c r="CM127" s="2127"/>
      <c r="CN127" s="2127"/>
      <c r="CO127" s="2127"/>
      <c r="CP127" s="2127"/>
      <c r="CQ127" s="2127"/>
      <c r="CR127" s="2127"/>
      <c r="CS127" s="2127"/>
      <c r="CT127" s="2127"/>
      <c r="CU127" s="2127" t="s">
        <v>888</v>
      </c>
      <c r="CV127" s="2127"/>
      <c r="CW127" s="2127"/>
      <c r="CX127" s="2127"/>
      <c r="CY127" s="2127"/>
      <c r="CZ127" s="2127"/>
      <c r="DA127" s="2127"/>
      <c r="DB127" s="2127"/>
      <c r="DC127" s="2127"/>
      <c r="DD127" s="2127"/>
      <c r="DE127" s="2127"/>
      <c r="DF127" s="2127"/>
    </row>
    <row r="128" spans="1:135" x14ac:dyDescent="0.25">
      <c r="B128" s="2136" t="s">
        <v>933</v>
      </c>
      <c r="C128" s="2137"/>
      <c r="D128" s="2137"/>
      <c r="E128" s="2137"/>
      <c r="F128" s="2137"/>
      <c r="G128" s="2137"/>
      <c r="H128" s="2137"/>
      <c r="I128" s="2137"/>
      <c r="J128" s="2137"/>
      <c r="K128" s="2137"/>
      <c r="L128" s="2137"/>
      <c r="M128" s="2137"/>
      <c r="N128" s="2137"/>
      <c r="O128" s="2137"/>
      <c r="P128" s="2137"/>
      <c r="Q128" s="2137"/>
      <c r="R128" s="2137"/>
      <c r="S128" s="2137"/>
      <c r="T128" s="2137"/>
      <c r="U128" s="2137"/>
      <c r="V128" s="2137"/>
      <c r="W128" s="2137"/>
      <c r="X128" s="2137"/>
      <c r="Y128" s="2137"/>
      <c r="Z128" s="2137"/>
      <c r="AA128" s="2137"/>
      <c r="AB128" s="2137"/>
      <c r="AC128" s="2137"/>
      <c r="AD128" s="2137"/>
      <c r="AE128" s="2137"/>
      <c r="AF128" s="2137"/>
      <c r="AG128" s="2137"/>
      <c r="AH128" s="2137"/>
      <c r="AI128" s="2137"/>
      <c r="AJ128" s="2137"/>
      <c r="AK128" s="2137"/>
      <c r="AL128" s="2137"/>
      <c r="AM128" s="2137"/>
      <c r="AN128" s="2137"/>
      <c r="AO128" s="2137"/>
      <c r="AP128" s="2137"/>
      <c r="AQ128" s="2137"/>
      <c r="AR128" s="2137"/>
      <c r="AS128" s="2137"/>
      <c r="AT128" s="2137"/>
      <c r="AU128" s="2137"/>
      <c r="AV128" s="2137"/>
      <c r="AW128" s="2137"/>
      <c r="AX128" s="2137"/>
      <c r="AY128" s="2137"/>
      <c r="AZ128" s="2137"/>
      <c r="BA128" s="2137"/>
      <c r="BB128" s="2137"/>
      <c r="BC128" s="2137"/>
      <c r="BD128" s="2137"/>
      <c r="BE128" s="2137"/>
      <c r="BF128" s="2137"/>
      <c r="BG128" s="2137"/>
      <c r="BH128" s="2137"/>
      <c r="BI128" s="2137"/>
      <c r="BJ128" s="2137"/>
      <c r="BK128" s="2137"/>
      <c r="BL128" s="2137"/>
      <c r="BM128" s="2137"/>
      <c r="BN128" s="2137"/>
      <c r="BO128" s="2137"/>
      <c r="BP128" s="2137"/>
      <c r="BQ128" s="2137"/>
      <c r="BR128" s="2137"/>
      <c r="BS128" s="2137"/>
      <c r="BT128" s="2137"/>
      <c r="BU128" s="2137"/>
      <c r="BV128" s="2137"/>
      <c r="BW128" s="2137"/>
      <c r="BX128" s="2137"/>
      <c r="BY128" s="2137"/>
      <c r="BZ128" s="2137"/>
      <c r="CA128" s="2137"/>
      <c r="CB128" s="2137"/>
      <c r="CC128" s="2137"/>
      <c r="CD128" s="2137"/>
      <c r="CE128" s="2137"/>
      <c r="CF128" s="2137"/>
      <c r="CG128" s="2137"/>
      <c r="CH128" s="2138"/>
      <c r="CI128" s="2128">
        <v>11</v>
      </c>
      <c r="CJ128" s="2128"/>
      <c r="CK128" s="2128"/>
      <c r="CL128" s="2128"/>
      <c r="CM128" s="2128"/>
      <c r="CN128" s="2128"/>
      <c r="CO128" s="2128"/>
      <c r="CP128" s="2128"/>
      <c r="CQ128" s="2128"/>
      <c r="CR128" s="2128"/>
      <c r="CS128" s="2128"/>
      <c r="CT128" s="2128"/>
      <c r="CU128" s="2128"/>
      <c r="CV128" s="2128"/>
      <c r="CW128" s="2128"/>
      <c r="CX128" s="2128"/>
      <c r="CY128" s="2128"/>
      <c r="CZ128" s="2128"/>
      <c r="DA128" s="2128"/>
      <c r="DB128" s="2128"/>
      <c r="DC128" s="2128"/>
      <c r="DD128" s="2128"/>
      <c r="DE128" s="2128"/>
      <c r="DF128" s="2128"/>
    </row>
    <row r="129" spans="2:110" x14ac:dyDescent="0.25">
      <c r="B129" s="2142" t="s">
        <v>3374</v>
      </c>
      <c r="C129" s="2142"/>
      <c r="D129" s="2142"/>
      <c r="E129" s="2142"/>
      <c r="F129" s="2142"/>
      <c r="G129" s="2142"/>
      <c r="H129" s="2142"/>
      <c r="I129" s="2142"/>
      <c r="J129" s="2142"/>
      <c r="K129" s="2142"/>
      <c r="L129" s="2142"/>
      <c r="M129" s="2142"/>
      <c r="N129" s="2142"/>
      <c r="O129" s="2142"/>
      <c r="P129" s="2142"/>
      <c r="Q129" s="2142"/>
      <c r="R129" s="2142"/>
      <c r="S129" s="2142"/>
      <c r="T129" s="2142"/>
      <c r="U129" s="2142"/>
      <c r="V129" s="2142"/>
      <c r="W129" s="2142"/>
      <c r="X129" s="2142"/>
      <c r="Y129" s="2142"/>
      <c r="Z129" s="2142"/>
      <c r="AA129" s="2142"/>
      <c r="AB129" s="2142"/>
      <c r="AC129" s="2142"/>
      <c r="AD129" s="2142"/>
      <c r="AE129" s="2142"/>
      <c r="AF129" s="2142"/>
      <c r="AG129" s="2142"/>
      <c r="AH129" s="2142"/>
      <c r="AI129" s="2142"/>
      <c r="AJ129" s="2142"/>
      <c r="AK129" s="2142"/>
      <c r="AL129" s="2142"/>
      <c r="AM129" s="2142"/>
      <c r="AN129" s="2142"/>
      <c r="AO129" s="2142"/>
      <c r="AP129" s="2142"/>
      <c r="AQ129" s="2142"/>
      <c r="AR129" s="2142"/>
      <c r="AS129" s="2142"/>
      <c r="AT129" s="2142"/>
      <c r="AU129" s="2142"/>
      <c r="AV129" s="2142"/>
      <c r="AW129" s="2142"/>
      <c r="AX129" s="2142"/>
      <c r="AY129" s="2142"/>
      <c r="AZ129" s="2142"/>
      <c r="BA129" s="2142"/>
      <c r="BB129" s="2142"/>
      <c r="BC129" s="2142"/>
      <c r="BD129" s="2142"/>
      <c r="BE129" s="2142"/>
      <c r="BF129" s="2142"/>
      <c r="BG129" s="2142"/>
      <c r="BH129" s="2142"/>
      <c r="BI129" s="2142"/>
      <c r="BJ129" s="2142"/>
      <c r="BK129" s="2142"/>
      <c r="BL129" s="2142"/>
      <c r="BM129" s="2142"/>
      <c r="BN129" s="2142"/>
      <c r="BO129" s="2142"/>
      <c r="BP129" s="2142"/>
      <c r="BQ129" s="2142"/>
      <c r="BR129" s="2142"/>
      <c r="BS129" s="2142"/>
      <c r="BT129" s="2142"/>
      <c r="BU129" s="2142"/>
      <c r="BV129" s="2142"/>
      <c r="BW129" s="2142"/>
      <c r="BX129" s="2142"/>
      <c r="BY129" s="2142"/>
      <c r="BZ129" s="2142"/>
      <c r="CA129" s="2142"/>
      <c r="CB129" s="2142"/>
      <c r="CC129" s="2142"/>
      <c r="CD129" s="2142"/>
      <c r="CE129" s="2142"/>
      <c r="CF129" s="2142"/>
      <c r="CG129" s="2142"/>
      <c r="CH129" s="2142"/>
      <c r="CI129" s="2128">
        <v>0</v>
      </c>
      <c r="CJ129" s="2128"/>
      <c r="CK129" s="2128"/>
      <c r="CL129" s="2128"/>
      <c r="CM129" s="2128"/>
      <c r="CN129" s="2128"/>
      <c r="CO129" s="2128"/>
      <c r="CP129" s="2128"/>
      <c r="CQ129" s="2128"/>
      <c r="CR129" s="2128"/>
      <c r="CS129" s="2128"/>
      <c r="CT129" s="2128"/>
      <c r="CU129" s="2129">
        <f>CI129/$CI$128</f>
        <v>0</v>
      </c>
      <c r="CV129" s="2129"/>
      <c r="CW129" s="2129"/>
      <c r="CX129" s="2129"/>
      <c r="CY129" s="2129"/>
      <c r="CZ129" s="2129"/>
      <c r="DA129" s="2129"/>
      <c r="DB129" s="2129"/>
      <c r="DC129" s="2129"/>
      <c r="DD129" s="2129"/>
      <c r="DE129" s="2129"/>
      <c r="DF129" s="2129"/>
    </row>
    <row r="130" spans="2:110" x14ac:dyDescent="0.25">
      <c r="B130" s="2142" t="s">
        <v>935</v>
      </c>
      <c r="C130" s="2142"/>
      <c r="D130" s="2142"/>
      <c r="E130" s="2142"/>
      <c r="F130" s="2142"/>
      <c r="G130" s="2142"/>
      <c r="H130" s="2142"/>
      <c r="I130" s="2142"/>
      <c r="J130" s="2142"/>
      <c r="K130" s="2142"/>
      <c r="L130" s="2142"/>
      <c r="M130" s="2142"/>
      <c r="N130" s="2142"/>
      <c r="O130" s="2142"/>
      <c r="P130" s="2142"/>
      <c r="Q130" s="2142"/>
      <c r="R130" s="2142"/>
      <c r="S130" s="2142"/>
      <c r="T130" s="2142"/>
      <c r="U130" s="2142"/>
      <c r="V130" s="2142"/>
      <c r="W130" s="2142"/>
      <c r="X130" s="2142"/>
      <c r="Y130" s="2142"/>
      <c r="Z130" s="2142"/>
      <c r="AA130" s="2142"/>
      <c r="AB130" s="2142"/>
      <c r="AC130" s="2142"/>
      <c r="AD130" s="2142"/>
      <c r="AE130" s="2142"/>
      <c r="AF130" s="2142"/>
      <c r="AG130" s="2142"/>
      <c r="AH130" s="2142"/>
      <c r="AI130" s="2142"/>
      <c r="AJ130" s="2142"/>
      <c r="AK130" s="2142"/>
      <c r="AL130" s="2142"/>
      <c r="AM130" s="2142"/>
      <c r="AN130" s="2142"/>
      <c r="AO130" s="2142"/>
      <c r="AP130" s="2142"/>
      <c r="AQ130" s="2142"/>
      <c r="AR130" s="2142"/>
      <c r="AS130" s="2142"/>
      <c r="AT130" s="2142"/>
      <c r="AU130" s="2142"/>
      <c r="AV130" s="2142"/>
      <c r="AW130" s="2142"/>
      <c r="AX130" s="2142"/>
      <c r="AY130" s="2142"/>
      <c r="AZ130" s="2142"/>
      <c r="BA130" s="2142"/>
      <c r="BB130" s="2142"/>
      <c r="BC130" s="2142"/>
      <c r="BD130" s="2142"/>
      <c r="BE130" s="2142"/>
      <c r="BF130" s="2142"/>
      <c r="BG130" s="2142"/>
      <c r="BH130" s="2142"/>
      <c r="BI130" s="2142"/>
      <c r="BJ130" s="2142"/>
      <c r="BK130" s="2142"/>
      <c r="BL130" s="2142"/>
      <c r="BM130" s="2142"/>
      <c r="BN130" s="2142"/>
      <c r="BO130" s="2142"/>
      <c r="BP130" s="2142"/>
      <c r="BQ130" s="2142"/>
      <c r="BR130" s="2142"/>
      <c r="BS130" s="2142"/>
      <c r="BT130" s="2142"/>
      <c r="BU130" s="2142"/>
      <c r="BV130" s="2142"/>
      <c r="BW130" s="2142"/>
      <c r="BX130" s="2142"/>
      <c r="BY130" s="2142"/>
      <c r="BZ130" s="2142"/>
      <c r="CA130" s="2142"/>
      <c r="CB130" s="2142"/>
      <c r="CC130" s="2142"/>
      <c r="CD130" s="2142"/>
      <c r="CE130" s="2142"/>
      <c r="CF130" s="2142"/>
      <c r="CG130" s="2142"/>
      <c r="CH130" s="2142"/>
      <c r="CI130" s="2128">
        <v>0</v>
      </c>
      <c r="CJ130" s="2128"/>
      <c r="CK130" s="2128"/>
      <c r="CL130" s="2128"/>
      <c r="CM130" s="2128"/>
      <c r="CN130" s="2128"/>
      <c r="CO130" s="2128"/>
      <c r="CP130" s="2128"/>
      <c r="CQ130" s="2128"/>
      <c r="CR130" s="2128"/>
      <c r="CS130" s="2128"/>
      <c r="CT130" s="2128"/>
      <c r="CU130" s="2129">
        <f t="shared" ref="CU130:CU136" si="0">CI130/$CI$128</f>
        <v>0</v>
      </c>
      <c r="CV130" s="2129"/>
      <c r="CW130" s="2129"/>
      <c r="CX130" s="2129"/>
      <c r="CY130" s="2129"/>
      <c r="CZ130" s="2129"/>
      <c r="DA130" s="2129"/>
      <c r="DB130" s="2129"/>
      <c r="DC130" s="2129"/>
      <c r="DD130" s="2129"/>
      <c r="DE130" s="2129"/>
      <c r="DF130" s="2129"/>
    </row>
    <row r="131" spans="2:110" x14ac:dyDescent="0.25">
      <c r="B131" s="2142" t="s">
        <v>936</v>
      </c>
      <c r="C131" s="2142"/>
      <c r="D131" s="2142"/>
      <c r="E131" s="2142"/>
      <c r="F131" s="2142"/>
      <c r="G131" s="2142"/>
      <c r="H131" s="2142"/>
      <c r="I131" s="2142"/>
      <c r="J131" s="2142"/>
      <c r="K131" s="2142"/>
      <c r="L131" s="2142"/>
      <c r="M131" s="2142"/>
      <c r="N131" s="2142"/>
      <c r="O131" s="2142"/>
      <c r="P131" s="2142"/>
      <c r="Q131" s="2142"/>
      <c r="R131" s="2142"/>
      <c r="S131" s="2142"/>
      <c r="T131" s="2142"/>
      <c r="U131" s="2142"/>
      <c r="V131" s="2142"/>
      <c r="W131" s="2142"/>
      <c r="X131" s="2142"/>
      <c r="Y131" s="2142"/>
      <c r="Z131" s="2142"/>
      <c r="AA131" s="2142"/>
      <c r="AB131" s="2142"/>
      <c r="AC131" s="2142"/>
      <c r="AD131" s="2142"/>
      <c r="AE131" s="2142"/>
      <c r="AF131" s="2142"/>
      <c r="AG131" s="2142"/>
      <c r="AH131" s="2142"/>
      <c r="AI131" s="2142"/>
      <c r="AJ131" s="2142"/>
      <c r="AK131" s="2142"/>
      <c r="AL131" s="2142"/>
      <c r="AM131" s="2142"/>
      <c r="AN131" s="2142"/>
      <c r="AO131" s="2142"/>
      <c r="AP131" s="2142"/>
      <c r="AQ131" s="2142"/>
      <c r="AR131" s="2142"/>
      <c r="AS131" s="2142"/>
      <c r="AT131" s="2142"/>
      <c r="AU131" s="2142"/>
      <c r="AV131" s="2142"/>
      <c r="AW131" s="2142"/>
      <c r="AX131" s="2142"/>
      <c r="AY131" s="2142"/>
      <c r="AZ131" s="2142"/>
      <c r="BA131" s="2142"/>
      <c r="BB131" s="2142"/>
      <c r="BC131" s="2142"/>
      <c r="BD131" s="2142"/>
      <c r="BE131" s="2142"/>
      <c r="BF131" s="2142"/>
      <c r="BG131" s="2142"/>
      <c r="BH131" s="2142"/>
      <c r="BI131" s="2142"/>
      <c r="BJ131" s="2142"/>
      <c r="BK131" s="2142"/>
      <c r="BL131" s="2142"/>
      <c r="BM131" s="2142"/>
      <c r="BN131" s="2142"/>
      <c r="BO131" s="2142"/>
      <c r="BP131" s="2142"/>
      <c r="BQ131" s="2142"/>
      <c r="BR131" s="2142"/>
      <c r="BS131" s="2142"/>
      <c r="BT131" s="2142"/>
      <c r="BU131" s="2142"/>
      <c r="BV131" s="2142"/>
      <c r="BW131" s="2142"/>
      <c r="BX131" s="2142"/>
      <c r="BY131" s="2142"/>
      <c r="BZ131" s="2142"/>
      <c r="CA131" s="2142"/>
      <c r="CB131" s="2142"/>
      <c r="CC131" s="2142"/>
      <c r="CD131" s="2142"/>
      <c r="CE131" s="2142"/>
      <c r="CF131" s="2142"/>
      <c r="CG131" s="2142"/>
      <c r="CH131" s="2142"/>
      <c r="CI131" s="2128">
        <v>0</v>
      </c>
      <c r="CJ131" s="2128"/>
      <c r="CK131" s="2128"/>
      <c r="CL131" s="2128"/>
      <c r="CM131" s="2128"/>
      <c r="CN131" s="2128"/>
      <c r="CO131" s="2128"/>
      <c r="CP131" s="2128"/>
      <c r="CQ131" s="2128"/>
      <c r="CR131" s="2128"/>
      <c r="CS131" s="2128"/>
      <c r="CT131" s="2128"/>
      <c r="CU131" s="2129">
        <f t="shared" si="0"/>
        <v>0</v>
      </c>
      <c r="CV131" s="2129"/>
      <c r="CW131" s="2129"/>
      <c r="CX131" s="2129"/>
      <c r="CY131" s="2129"/>
      <c r="CZ131" s="2129"/>
      <c r="DA131" s="2129"/>
      <c r="DB131" s="2129"/>
      <c r="DC131" s="2129"/>
      <c r="DD131" s="2129"/>
      <c r="DE131" s="2129"/>
      <c r="DF131" s="2129"/>
    </row>
    <row r="132" spans="2:110" x14ac:dyDescent="0.25">
      <c r="B132" s="2142" t="s">
        <v>3375</v>
      </c>
      <c r="C132" s="2142"/>
      <c r="D132" s="2142"/>
      <c r="E132" s="2142"/>
      <c r="F132" s="2142"/>
      <c r="G132" s="2142"/>
      <c r="H132" s="2142"/>
      <c r="I132" s="2142"/>
      <c r="J132" s="2142"/>
      <c r="K132" s="2142"/>
      <c r="L132" s="2142"/>
      <c r="M132" s="2142"/>
      <c r="N132" s="2142"/>
      <c r="O132" s="2142"/>
      <c r="P132" s="2142"/>
      <c r="Q132" s="2142"/>
      <c r="R132" s="2142"/>
      <c r="S132" s="2142"/>
      <c r="T132" s="2142"/>
      <c r="U132" s="2142"/>
      <c r="V132" s="2142"/>
      <c r="W132" s="2142"/>
      <c r="X132" s="2142"/>
      <c r="Y132" s="2142"/>
      <c r="Z132" s="2142"/>
      <c r="AA132" s="2142"/>
      <c r="AB132" s="2142"/>
      <c r="AC132" s="2142"/>
      <c r="AD132" s="2142"/>
      <c r="AE132" s="2142"/>
      <c r="AF132" s="2142"/>
      <c r="AG132" s="2142"/>
      <c r="AH132" s="2142"/>
      <c r="AI132" s="2142"/>
      <c r="AJ132" s="2142"/>
      <c r="AK132" s="2142"/>
      <c r="AL132" s="2142"/>
      <c r="AM132" s="2142"/>
      <c r="AN132" s="2142"/>
      <c r="AO132" s="2142"/>
      <c r="AP132" s="2142"/>
      <c r="AQ132" s="2142"/>
      <c r="AR132" s="2142"/>
      <c r="AS132" s="2142"/>
      <c r="AT132" s="2142"/>
      <c r="AU132" s="2142"/>
      <c r="AV132" s="2142"/>
      <c r="AW132" s="2142"/>
      <c r="AX132" s="2142"/>
      <c r="AY132" s="2142"/>
      <c r="AZ132" s="2142"/>
      <c r="BA132" s="2142"/>
      <c r="BB132" s="2142"/>
      <c r="BC132" s="2142"/>
      <c r="BD132" s="2142"/>
      <c r="BE132" s="2142"/>
      <c r="BF132" s="2142"/>
      <c r="BG132" s="2142"/>
      <c r="BH132" s="2142"/>
      <c r="BI132" s="2142"/>
      <c r="BJ132" s="2142"/>
      <c r="BK132" s="2142"/>
      <c r="BL132" s="2142"/>
      <c r="BM132" s="2142"/>
      <c r="BN132" s="2142"/>
      <c r="BO132" s="2142"/>
      <c r="BP132" s="2142"/>
      <c r="BQ132" s="2142"/>
      <c r="BR132" s="2142"/>
      <c r="BS132" s="2142"/>
      <c r="BT132" s="2142"/>
      <c r="BU132" s="2142"/>
      <c r="BV132" s="2142"/>
      <c r="BW132" s="2142"/>
      <c r="BX132" s="2142"/>
      <c r="BY132" s="2142"/>
      <c r="BZ132" s="2142"/>
      <c r="CA132" s="2142"/>
      <c r="CB132" s="2142"/>
      <c r="CC132" s="2142"/>
      <c r="CD132" s="2142"/>
      <c r="CE132" s="2142"/>
      <c r="CF132" s="2142"/>
      <c r="CG132" s="2142"/>
      <c r="CH132" s="2142"/>
      <c r="CI132" s="2128">
        <v>0</v>
      </c>
      <c r="CJ132" s="2128"/>
      <c r="CK132" s="2128"/>
      <c r="CL132" s="2128"/>
      <c r="CM132" s="2128"/>
      <c r="CN132" s="2128"/>
      <c r="CO132" s="2128"/>
      <c r="CP132" s="2128"/>
      <c r="CQ132" s="2128"/>
      <c r="CR132" s="2128"/>
      <c r="CS132" s="2128"/>
      <c r="CT132" s="2128"/>
      <c r="CU132" s="2129">
        <f t="shared" si="0"/>
        <v>0</v>
      </c>
      <c r="CV132" s="2129"/>
      <c r="CW132" s="2129"/>
      <c r="CX132" s="2129"/>
      <c r="CY132" s="2129"/>
      <c r="CZ132" s="2129"/>
      <c r="DA132" s="2129"/>
      <c r="DB132" s="2129"/>
      <c r="DC132" s="2129"/>
      <c r="DD132" s="2129"/>
      <c r="DE132" s="2129"/>
      <c r="DF132" s="2129"/>
    </row>
    <row r="133" spans="2:110" ht="15" customHeight="1" x14ac:dyDescent="0.25">
      <c r="B133" s="2130" t="s">
        <v>3376</v>
      </c>
      <c r="C133" s="2130"/>
      <c r="D133" s="2130"/>
      <c r="E133" s="2130"/>
      <c r="F133" s="2130"/>
      <c r="G133" s="2130"/>
      <c r="H133" s="2130"/>
      <c r="I133" s="2130"/>
      <c r="J133" s="2130"/>
      <c r="K133" s="2130"/>
      <c r="L133" s="2130"/>
      <c r="M133" s="2130"/>
      <c r="N133" s="2130"/>
      <c r="O133" s="2130"/>
      <c r="P133" s="2130"/>
      <c r="Q133" s="2130"/>
      <c r="R133" s="2130"/>
      <c r="S133" s="2130"/>
      <c r="T133" s="2130"/>
      <c r="U133" s="2130"/>
      <c r="V133" s="2130"/>
      <c r="W133" s="2130"/>
      <c r="X133" s="2130"/>
      <c r="Y133" s="2130"/>
      <c r="Z133" s="2130"/>
      <c r="AA133" s="2130"/>
      <c r="AB133" s="2130"/>
      <c r="AC133" s="2130"/>
      <c r="AD133" s="2130"/>
      <c r="AE133" s="2130"/>
      <c r="AF133" s="2130"/>
      <c r="AG133" s="2130"/>
      <c r="AH133" s="2130"/>
      <c r="AI133" s="2130"/>
      <c r="AJ133" s="2130"/>
      <c r="AK133" s="2130"/>
      <c r="AL133" s="2130"/>
      <c r="AM133" s="2130"/>
      <c r="AN133" s="2130"/>
      <c r="AO133" s="2130"/>
      <c r="AP133" s="2130"/>
      <c r="AQ133" s="2130"/>
      <c r="AR133" s="2130"/>
      <c r="AS133" s="2130"/>
      <c r="AT133" s="2130"/>
      <c r="AU133" s="2130"/>
      <c r="AV133" s="2130"/>
      <c r="AW133" s="2130"/>
      <c r="AX133" s="2130"/>
      <c r="AY133" s="2130"/>
      <c r="AZ133" s="2130"/>
      <c r="BA133" s="2130"/>
      <c r="BB133" s="2130"/>
      <c r="BC133" s="2130"/>
      <c r="BD133" s="2130"/>
      <c r="BE133" s="2130"/>
      <c r="BF133" s="2130"/>
      <c r="BG133" s="2130"/>
      <c r="BH133" s="2130"/>
      <c r="BI133" s="2130"/>
      <c r="BJ133" s="2130"/>
      <c r="BK133" s="2130"/>
      <c r="BL133" s="2130"/>
      <c r="BM133" s="2130"/>
      <c r="BN133" s="2130"/>
      <c r="BO133" s="2130"/>
      <c r="BP133" s="2130"/>
      <c r="BQ133" s="2130"/>
      <c r="BR133" s="2130"/>
      <c r="BS133" s="2130"/>
      <c r="BT133" s="2130"/>
      <c r="BU133" s="2130"/>
      <c r="BV133" s="2130"/>
      <c r="BW133" s="2130"/>
      <c r="BX133" s="2130"/>
      <c r="BY133" s="2130"/>
      <c r="BZ133" s="2130"/>
      <c r="CA133" s="2130"/>
      <c r="CB133" s="2130"/>
      <c r="CC133" s="2130"/>
      <c r="CD133" s="2130"/>
      <c r="CE133" s="2130"/>
      <c r="CF133" s="2130"/>
      <c r="CG133" s="2130"/>
      <c r="CH133" s="2130"/>
      <c r="CI133" s="2128">
        <v>0</v>
      </c>
      <c r="CJ133" s="2128"/>
      <c r="CK133" s="2128"/>
      <c r="CL133" s="2128"/>
      <c r="CM133" s="2128"/>
      <c r="CN133" s="2128"/>
      <c r="CO133" s="2128"/>
      <c r="CP133" s="2128"/>
      <c r="CQ133" s="2128"/>
      <c r="CR133" s="2128"/>
      <c r="CS133" s="2128"/>
      <c r="CT133" s="2128"/>
      <c r="CU133" s="2129">
        <f t="shared" si="0"/>
        <v>0</v>
      </c>
      <c r="CV133" s="2129"/>
      <c r="CW133" s="2129"/>
      <c r="CX133" s="2129"/>
      <c r="CY133" s="2129"/>
      <c r="CZ133" s="2129"/>
      <c r="DA133" s="2129"/>
      <c r="DB133" s="2129"/>
      <c r="DC133" s="2129"/>
      <c r="DD133" s="2129"/>
      <c r="DE133" s="2129"/>
      <c r="DF133" s="2129"/>
    </row>
    <row r="134" spans="2:110" ht="14.45" customHeight="1" x14ac:dyDescent="0.25">
      <c r="B134" s="2130" t="s">
        <v>3377</v>
      </c>
      <c r="C134" s="2130"/>
      <c r="D134" s="2130"/>
      <c r="E134" s="2130"/>
      <c r="F134" s="2130"/>
      <c r="G134" s="2130"/>
      <c r="H134" s="2130"/>
      <c r="I134" s="2130"/>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0"/>
      <c r="AG134" s="2130"/>
      <c r="AH134" s="2130"/>
      <c r="AI134" s="2130"/>
      <c r="AJ134" s="2130"/>
      <c r="AK134" s="2130"/>
      <c r="AL134" s="2130"/>
      <c r="AM134" s="2130"/>
      <c r="AN134" s="2130"/>
      <c r="AO134" s="2130"/>
      <c r="AP134" s="2130"/>
      <c r="AQ134" s="2130"/>
      <c r="AR134" s="2130"/>
      <c r="AS134" s="2130"/>
      <c r="AT134" s="2130"/>
      <c r="AU134" s="2130"/>
      <c r="AV134" s="2130"/>
      <c r="AW134" s="2130"/>
      <c r="AX134" s="2130"/>
      <c r="AY134" s="2130"/>
      <c r="AZ134" s="2130"/>
      <c r="BA134" s="2130"/>
      <c r="BB134" s="2130"/>
      <c r="BC134" s="2130"/>
      <c r="BD134" s="2130"/>
      <c r="BE134" s="2130"/>
      <c r="BF134" s="2130"/>
      <c r="BG134" s="2130"/>
      <c r="BH134" s="2130"/>
      <c r="BI134" s="2130"/>
      <c r="BJ134" s="2130"/>
      <c r="BK134" s="2130"/>
      <c r="BL134" s="2130"/>
      <c r="BM134" s="2130"/>
      <c r="BN134" s="2130"/>
      <c r="BO134" s="2130"/>
      <c r="BP134" s="2130"/>
      <c r="BQ134" s="2130"/>
      <c r="BR134" s="2130"/>
      <c r="BS134" s="2130"/>
      <c r="BT134" s="2130"/>
      <c r="BU134" s="2130"/>
      <c r="BV134" s="2130"/>
      <c r="BW134" s="2130"/>
      <c r="BX134" s="2130"/>
      <c r="BY134" s="2130"/>
      <c r="BZ134" s="2130"/>
      <c r="CA134" s="2130"/>
      <c r="CB134" s="2130"/>
      <c r="CC134" s="2130"/>
      <c r="CD134" s="2130"/>
      <c r="CE134" s="2130"/>
      <c r="CF134" s="2130"/>
      <c r="CG134" s="2130"/>
      <c r="CH134" s="2130"/>
      <c r="CI134" s="2128">
        <v>0</v>
      </c>
      <c r="CJ134" s="2128"/>
      <c r="CK134" s="2128"/>
      <c r="CL134" s="2128"/>
      <c r="CM134" s="2128"/>
      <c r="CN134" s="2128"/>
      <c r="CO134" s="2128"/>
      <c r="CP134" s="2128"/>
      <c r="CQ134" s="2128"/>
      <c r="CR134" s="2128"/>
      <c r="CS134" s="2128"/>
      <c r="CT134" s="2128"/>
      <c r="CU134" s="2129">
        <f t="shared" si="0"/>
        <v>0</v>
      </c>
      <c r="CV134" s="2129"/>
      <c r="CW134" s="2129"/>
      <c r="CX134" s="2129"/>
      <c r="CY134" s="2129"/>
      <c r="CZ134" s="2129"/>
      <c r="DA134" s="2129"/>
      <c r="DB134" s="2129"/>
      <c r="DC134" s="2129"/>
      <c r="DD134" s="2129"/>
      <c r="DE134" s="2129"/>
      <c r="DF134" s="2129"/>
    </row>
    <row r="135" spans="2:110" x14ac:dyDescent="0.25">
      <c r="B135" s="1206" t="s">
        <v>2603</v>
      </c>
      <c r="C135" s="1206"/>
      <c r="D135" s="1206"/>
      <c r="E135" s="1206"/>
      <c r="F135" s="1206"/>
      <c r="G135" s="1206"/>
      <c r="H135" s="1206"/>
      <c r="I135" s="1206"/>
      <c r="J135" s="1206"/>
      <c r="K135" s="1206"/>
      <c r="L135" s="1206"/>
      <c r="M135" s="1206"/>
      <c r="N135" s="1206"/>
      <c r="O135" s="1206"/>
      <c r="P135" s="1206"/>
      <c r="Q135" s="1206"/>
      <c r="R135" s="1206"/>
      <c r="S135" s="1206"/>
      <c r="T135" s="1206"/>
      <c r="U135" s="1206"/>
      <c r="V135" s="1206"/>
      <c r="W135" s="1206"/>
      <c r="X135" s="1206"/>
      <c r="Y135" s="1206"/>
      <c r="Z135" s="1206"/>
      <c r="AA135" s="1206"/>
      <c r="AB135" s="1206"/>
      <c r="AC135" s="1206"/>
      <c r="AD135" s="1206"/>
      <c r="AE135" s="1206"/>
      <c r="AF135" s="1206"/>
      <c r="AG135" s="1206"/>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06"/>
      <c r="BF135" s="1206"/>
      <c r="BG135" s="1206"/>
      <c r="BH135" s="1206"/>
      <c r="BI135" s="1206"/>
      <c r="BJ135" s="1206"/>
      <c r="BK135" s="1206"/>
      <c r="BL135" s="1206"/>
      <c r="BM135" s="1206"/>
      <c r="BN135" s="1206"/>
      <c r="BO135" s="1206"/>
      <c r="BP135" s="1206"/>
      <c r="BQ135" s="1206"/>
      <c r="BR135" s="1206"/>
      <c r="BS135" s="1206"/>
      <c r="BT135" s="1206"/>
      <c r="BU135" s="1206"/>
      <c r="BV135" s="1206"/>
      <c r="BW135" s="1206"/>
      <c r="BX135" s="1206"/>
      <c r="BY135" s="1206"/>
      <c r="BZ135" s="1206"/>
      <c r="CA135" s="1206"/>
      <c r="CB135" s="1206"/>
      <c r="CC135" s="1206"/>
      <c r="CD135" s="1206"/>
      <c r="CE135" s="1206"/>
      <c r="CF135" s="1206"/>
      <c r="CG135" s="1206"/>
      <c r="CH135" s="1206"/>
      <c r="CI135" s="2128">
        <v>0</v>
      </c>
      <c r="CJ135" s="2128"/>
      <c r="CK135" s="2128"/>
      <c r="CL135" s="2128"/>
      <c r="CM135" s="2128"/>
      <c r="CN135" s="2128"/>
      <c r="CO135" s="2128"/>
      <c r="CP135" s="2128"/>
      <c r="CQ135" s="2128"/>
      <c r="CR135" s="2128"/>
      <c r="CS135" s="2128"/>
      <c r="CT135" s="2128"/>
      <c r="CU135" s="2129">
        <f t="shared" si="0"/>
        <v>0</v>
      </c>
      <c r="CV135" s="2129"/>
      <c r="CW135" s="2129"/>
      <c r="CX135" s="2129"/>
      <c r="CY135" s="2129"/>
      <c r="CZ135" s="2129"/>
      <c r="DA135" s="2129"/>
      <c r="DB135" s="2129"/>
      <c r="DC135" s="2129"/>
      <c r="DD135" s="2129"/>
      <c r="DE135" s="2129"/>
      <c r="DF135" s="2129"/>
    </row>
    <row r="136" spans="2:110" x14ac:dyDescent="0.25">
      <c r="B136" s="2146" t="s">
        <v>3378</v>
      </c>
      <c r="C136" s="2147"/>
      <c r="D136" s="2147"/>
      <c r="E136" s="2147"/>
      <c r="F136" s="2147"/>
      <c r="G136" s="2147"/>
      <c r="H136" s="2147"/>
      <c r="I136" s="2147"/>
      <c r="J136" s="2147"/>
      <c r="K136" s="2147"/>
      <c r="L136" s="2147"/>
      <c r="M136" s="2147"/>
      <c r="N136" s="2147"/>
      <c r="O136" s="2147"/>
      <c r="P136" s="2147"/>
      <c r="Q136" s="2147"/>
      <c r="R136" s="2147"/>
      <c r="S136" s="2147"/>
      <c r="T136" s="2147"/>
      <c r="U136" s="2147"/>
      <c r="V136" s="2147"/>
      <c r="W136" s="2147"/>
      <c r="X136" s="2147"/>
      <c r="Y136" s="2147"/>
      <c r="Z136" s="2147"/>
      <c r="AA136" s="2147"/>
      <c r="AB136" s="2147"/>
      <c r="AC136" s="2147"/>
      <c r="AD136" s="2147"/>
      <c r="AE136" s="2147"/>
      <c r="AF136" s="2147"/>
      <c r="AG136" s="2147"/>
      <c r="AH136" s="2147"/>
      <c r="AI136" s="2147"/>
      <c r="AJ136" s="2147"/>
      <c r="AK136" s="2147"/>
      <c r="AL136" s="2147"/>
      <c r="AM136" s="2147"/>
      <c r="AN136" s="2147"/>
      <c r="AO136" s="2147"/>
      <c r="AP136" s="2147"/>
      <c r="AQ136" s="2147"/>
      <c r="AR136" s="2147"/>
      <c r="AS136" s="2147"/>
      <c r="AT136" s="2147"/>
      <c r="AU136" s="2147"/>
      <c r="AV136" s="2147"/>
      <c r="AW136" s="2147"/>
      <c r="AX136" s="2147"/>
      <c r="AY136" s="2147"/>
      <c r="AZ136" s="2147"/>
      <c r="BA136" s="2147"/>
      <c r="BB136" s="2147"/>
      <c r="BC136" s="2147"/>
      <c r="BD136" s="2147"/>
      <c r="BE136" s="2147"/>
      <c r="BF136" s="2147"/>
      <c r="BG136" s="2147"/>
      <c r="BH136" s="2147"/>
      <c r="BI136" s="2147"/>
      <c r="BJ136" s="2147"/>
      <c r="BK136" s="2147"/>
      <c r="BL136" s="2147"/>
      <c r="BM136" s="2147"/>
      <c r="BN136" s="2147"/>
      <c r="BO136" s="2147"/>
      <c r="BP136" s="2147"/>
      <c r="BQ136" s="2147"/>
      <c r="BR136" s="2147"/>
      <c r="BS136" s="2147"/>
      <c r="BT136" s="2147"/>
      <c r="BU136" s="2147"/>
      <c r="BV136" s="2147"/>
      <c r="BW136" s="2147"/>
      <c r="BX136" s="2147"/>
      <c r="BY136" s="2147"/>
      <c r="BZ136" s="2147"/>
      <c r="CA136" s="2147"/>
      <c r="CB136" s="2147"/>
      <c r="CC136" s="2147"/>
      <c r="CD136" s="2147"/>
      <c r="CE136" s="2147"/>
      <c r="CF136" s="2147"/>
      <c r="CG136" s="2147"/>
      <c r="CH136" s="2148"/>
      <c r="CI136" s="2128">
        <v>11</v>
      </c>
      <c r="CJ136" s="2128"/>
      <c r="CK136" s="2128"/>
      <c r="CL136" s="2128"/>
      <c r="CM136" s="2128"/>
      <c r="CN136" s="2128"/>
      <c r="CO136" s="2128"/>
      <c r="CP136" s="2128"/>
      <c r="CQ136" s="2128"/>
      <c r="CR136" s="2128"/>
      <c r="CS136" s="2128"/>
      <c r="CT136" s="2128"/>
      <c r="CU136" s="2129">
        <f t="shared" si="0"/>
        <v>1</v>
      </c>
      <c r="CV136" s="2129"/>
      <c r="CW136" s="2129"/>
      <c r="CX136" s="2129"/>
      <c r="CY136" s="2129"/>
      <c r="CZ136" s="2129"/>
      <c r="DA136" s="2129"/>
      <c r="DB136" s="2129"/>
      <c r="DC136" s="2129"/>
      <c r="DD136" s="2129"/>
      <c r="DE136" s="2129"/>
      <c r="DF136" s="2129"/>
    </row>
    <row r="137" spans="2:110" x14ac:dyDescent="0.25">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x14ac:dyDescent="0.25">
      <c r="B139" s="2143" t="s">
        <v>937</v>
      </c>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4"/>
      <c r="AY139" s="2144"/>
      <c r="AZ139" s="2144"/>
      <c r="BA139" s="2144"/>
      <c r="BB139" s="2144"/>
      <c r="BC139" s="2144"/>
      <c r="BD139" s="2144"/>
      <c r="BE139" s="2144"/>
      <c r="BF139" s="2144"/>
      <c r="BG139" s="2144"/>
      <c r="BH139" s="2144"/>
      <c r="BI139" s="2144"/>
      <c r="BJ139" s="2144"/>
      <c r="BK139" s="2144"/>
      <c r="BL139" s="2144"/>
      <c r="BM139" s="2144"/>
      <c r="BN139" s="2144"/>
      <c r="BO139" s="2144"/>
      <c r="BP139" s="2144"/>
      <c r="BQ139" s="2144"/>
      <c r="BR139" s="2144"/>
      <c r="BS139" s="2144"/>
      <c r="BT139" s="2144"/>
      <c r="BU139" s="2144"/>
      <c r="BV139" s="2144"/>
      <c r="BW139" s="2144"/>
      <c r="BX139" s="2145"/>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row r="140" spans="2:110" ht="72.75" customHeight="1" x14ac:dyDescent="0.25">
      <c r="B140" s="2110" t="s">
        <v>908</v>
      </c>
      <c r="C140" s="2110"/>
      <c r="D140" s="2110"/>
      <c r="E140" s="2110"/>
      <c r="F140" s="2110"/>
      <c r="G140" s="2110"/>
      <c r="H140" s="2110"/>
      <c r="I140" s="2110"/>
      <c r="J140" s="2110"/>
      <c r="K140" s="2110"/>
      <c r="L140" s="2110"/>
      <c r="M140" s="2110"/>
      <c r="N140" s="2110"/>
      <c r="O140" s="2110"/>
      <c r="P140" s="2110"/>
      <c r="Q140" s="2110"/>
      <c r="R140" s="2110"/>
      <c r="S140" s="2110"/>
      <c r="T140" s="2110"/>
      <c r="U140" s="2110"/>
      <c r="V140" s="2110"/>
      <c r="W140" s="2110"/>
      <c r="X140" s="2110"/>
      <c r="Y140" s="2110"/>
      <c r="Z140" s="2110"/>
      <c r="AA140" s="2110"/>
      <c r="AB140" s="2110"/>
      <c r="AC140" s="2110"/>
      <c r="AD140" s="2110"/>
      <c r="AE140" s="2110"/>
      <c r="AF140" s="2110"/>
      <c r="AG140" s="2110"/>
      <c r="AH140" s="2110"/>
      <c r="AI140" s="2110"/>
      <c r="AJ140" s="2110"/>
      <c r="AK140" s="2110"/>
      <c r="AL140" s="1594" t="s">
        <v>3379</v>
      </c>
      <c r="AM140" s="2131"/>
      <c r="AN140" s="2131"/>
      <c r="AO140" s="2131"/>
      <c r="AP140" s="2131"/>
      <c r="AQ140" s="2131"/>
      <c r="AR140" s="2131"/>
      <c r="AS140" s="2131"/>
      <c r="AT140" s="2131"/>
      <c r="AU140" s="2131"/>
      <c r="AV140" s="2131"/>
      <c r="AW140" s="2131"/>
      <c r="AX140" s="2131"/>
      <c r="AY140" s="2131"/>
      <c r="AZ140" s="2131"/>
      <c r="BA140" s="2131"/>
      <c r="BB140" s="2131"/>
      <c r="BC140" s="2131"/>
      <c r="BD140" s="2131"/>
      <c r="BE140" s="2131"/>
      <c r="BF140" s="2131"/>
      <c r="BG140" s="2131"/>
      <c r="BH140" s="2131"/>
      <c r="BI140" s="2131"/>
      <c r="BJ140" s="2131"/>
      <c r="BK140" s="2131"/>
      <c r="BL140" s="2131"/>
      <c r="BM140" s="2131"/>
      <c r="BN140" s="2131"/>
      <c r="BO140" s="2131"/>
      <c r="BP140" s="2131"/>
      <c r="BQ140" s="2131"/>
      <c r="BR140" s="2131"/>
      <c r="BS140" s="2131"/>
      <c r="BT140" s="2131"/>
      <c r="BU140" s="2131"/>
      <c r="BV140" s="2131"/>
      <c r="BW140" s="2131"/>
      <c r="BX140" s="2132"/>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row>
    <row r="141" spans="2:110" ht="31.5" customHeight="1" x14ac:dyDescent="0.25">
      <c r="B141" s="2110" t="s">
        <v>909</v>
      </c>
      <c r="C141" s="2110"/>
      <c r="D141" s="2110"/>
      <c r="E141" s="2110"/>
      <c r="F141" s="2110"/>
      <c r="G141" s="2110"/>
      <c r="H141" s="2110"/>
      <c r="I141" s="2110"/>
      <c r="J141" s="2110"/>
      <c r="K141" s="2110"/>
      <c r="L141" s="2110"/>
      <c r="M141" s="2110"/>
      <c r="N141" s="2110"/>
      <c r="O141" s="2110"/>
      <c r="P141" s="2110"/>
      <c r="Q141" s="2110"/>
      <c r="R141" s="2110"/>
      <c r="S141" s="2110"/>
      <c r="T141" s="2110"/>
      <c r="U141" s="2110"/>
      <c r="V141" s="2110"/>
      <c r="W141" s="2110"/>
      <c r="X141" s="2110"/>
      <c r="Y141" s="2110"/>
      <c r="Z141" s="2110"/>
      <c r="AA141" s="2110"/>
      <c r="AB141" s="2110"/>
      <c r="AC141" s="2110"/>
      <c r="AD141" s="2110"/>
      <c r="AE141" s="2110"/>
      <c r="AF141" s="2110"/>
      <c r="AG141" s="2110"/>
      <c r="AH141" s="2110"/>
      <c r="AI141" s="2110"/>
      <c r="AJ141" s="2110"/>
      <c r="AK141" s="2110"/>
      <c r="AL141" s="1594" t="s">
        <v>979</v>
      </c>
      <c r="AM141" s="2131"/>
      <c r="AN141" s="2131"/>
      <c r="AO141" s="2131"/>
      <c r="AP141" s="2131"/>
      <c r="AQ141" s="2131"/>
      <c r="AR141" s="2131"/>
      <c r="AS141" s="2131"/>
      <c r="AT141" s="2131"/>
      <c r="AU141" s="2131"/>
      <c r="AV141" s="2131"/>
      <c r="AW141" s="2131"/>
      <c r="AX141" s="2131"/>
      <c r="AY141" s="2131"/>
      <c r="AZ141" s="2131"/>
      <c r="BA141" s="2131"/>
      <c r="BB141" s="2131"/>
      <c r="BC141" s="2131"/>
      <c r="BD141" s="2131"/>
      <c r="BE141" s="2131"/>
      <c r="BF141" s="2131"/>
      <c r="BG141" s="2131"/>
      <c r="BH141" s="2131"/>
      <c r="BI141" s="2131"/>
      <c r="BJ141" s="2131"/>
      <c r="BK141" s="2131"/>
      <c r="BL141" s="2131"/>
      <c r="BM141" s="2131"/>
      <c r="BN141" s="2131"/>
      <c r="BO141" s="2131"/>
      <c r="BP141" s="2131"/>
      <c r="BQ141" s="2131"/>
      <c r="BR141" s="2131"/>
      <c r="BS141" s="2131"/>
      <c r="BT141" s="2131"/>
      <c r="BU141" s="2131"/>
      <c r="BV141" s="2131"/>
      <c r="BW141" s="2131"/>
      <c r="BX141" s="2132"/>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row>
    <row r="142" spans="2:110" ht="27" customHeight="1" x14ac:dyDescent="0.25">
      <c r="B142" s="2110" t="s">
        <v>910</v>
      </c>
      <c r="C142" s="2110"/>
      <c r="D142" s="2110"/>
      <c r="E142" s="2110"/>
      <c r="F142" s="2110"/>
      <c r="G142" s="2110"/>
      <c r="H142" s="2110"/>
      <c r="I142" s="2110"/>
      <c r="J142" s="2110"/>
      <c r="K142" s="2110"/>
      <c r="L142" s="2110"/>
      <c r="M142" s="2110"/>
      <c r="N142" s="2110"/>
      <c r="O142" s="2110"/>
      <c r="P142" s="2110"/>
      <c r="Q142" s="2110"/>
      <c r="R142" s="2110"/>
      <c r="S142" s="2110"/>
      <c r="T142" s="2110"/>
      <c r="U142" s="2110"/>
      <c r="V142" s="2110"/>
      <c r="W142" s="2110"/>
      <c r="X142" s="2110"/>
      <c r="Y142" s="2110"/>
      <c r="Z142" s="2110"/>
      <c r="AA142" s="2110"/>
      <c r="AB142" s="2110"/>
      <c r="AC142" s="2110"/>
      <c r="AD142" s="2110"/>
      <c r="AE142" s="2110"/>
      <c r="AF142" s="2110"/>
      <c r="AG142" s="2110"/>
      <c r="AH142" s="2110"/>
      <c r="AI142" s="2110"/>
      <c r="AJ142" s="2110"/>
      <c r="AK142" s="2110"/>
      <c r="AL142" s="1594" t="s">
        <v>972</v>
      </c>
      <c r="AM142" s="2131"/>
      <c r="AN142" s="2131"/>
      <c r="AO142" s="2131"/>
      <c r="AP142" s="2131"/>
      <c r="AQ142" s="2131"/>
      <c r="AR142" s="2131"/>
      <c r="AS142" s="2131"/>
      <c r="AT142" s="2131"/>
      <c r="AU142" s="2131"/>
      <c r="AV142" s="2131"/>
      <c r="AW142" s="2131"/>
      <c r="AX142" s="2131"/>
      <c r="AY142" s="2131"/>
      <c r="AZ142" s="2131"/>
      <c r="BA142" s="2131"/>
      <c r="BB142" s="2131"/>
      <c r="BC142" s="2131"/>
      <c r="BD142" s="2131"/>
      <c r="BE142" s="2131"/>
      <c r="BF142" s="2131"/>
      <c r="BG142" s="2131"/>
      <c r="BH142" s="2131"/>
      <c r="BI142" s="2131"/>
      <c r="BJ142" s="2131"/>
      <c r="BK142" s="2131"/>
      <c r="BL142" s="2131"/>
      <c r="BM142" s="2131"/>
      <c r="BN142" s="2131"/>
      <c r="BO142" s="2131"/>
      <c r="BP142" s="2131"/>
      <c r="BQ142" s="2131"/>
      <c r="BR142" s="2131"/>
      <c r="BS142" s="2131"/>
      <c r="BT142" s="2131"/>
      <c r="BU142" s="2131"/>
      <c r="BV142" s="2131"/>
      <c r="BW142" s="2131"/>
      <c r="BX142" s="2132"/>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row>
    <row r="143" spans="2:110" ht="62.25" customHeight="1" x14ac:dyDescent="0.25">
      <c r="B143" s="2110" t="s">
        <v>891</v>
      </c>
      <c r="C143" s="2110"/>
      <c r="D143" s="2110"/>
      <c r="E143" s="2110"/>
      <c r="F143" s="2110"/>
      <c r="G143" s="2110"/>
      <c r="H143" s="2110"/>
      <c r="I143" s="2110"/>
      <c r="J143" s="2110"/>
      <c r="K143" s="2110"/>
      <c r="L143" s="2110"/>
      <c r="M143" s="2110"/>
      <c r="N143" s="2110"/>
      <c r="O143" s="2110"/>
      <c r="P143" s="2110"/>
      <c r="Q143" s="2110"/>
      <c r="R143" s="2110"/>
      <c r="S143" s="2110"/>
      <c r="T143" s="2110"/>
      <c r="U143" s="2110"/>
      <c r="V143" s="2110"/>
      <c r="W143" s="2110"/>
      <c r="X143" s="2110"/>
      <c r="Y143" s="2110"/>
      <c r="Z143" s="2110"/>
      <c r="AA143" s="2110"/>
      <c r="AB143" s="2110"/>
      <c r="AC143" s="2110"/>
      <c r="AD143" s="2110"/>
      <c r="AE143" s="2110"/>
      <c r="AF143" s="2110"/>
      <c r="AG143" s="2110"/>
      <c r="AH143" s="2110"/>
      <c r="AI143" s="2110"/>
      <c r="AJ143" s="2110"/>
      <c r="AK143" s="2110"/>
      <c r="AL143" s="1167" t="s">
        <v>3380</v>
      </c>
      <c r="AM143" s="1603"/>
      <c r="AN143" s="1603"/>
      <c r="AO143" s="1603"/>
      <c r="AP143" s="1603"/>
      <c r="AQ143" s="1603"/>
      <c r="AR143" s="1603"/>
      <c r="AS143" s="1603"/>
      <c r="AT143" s="1603"/>
      <c r="AU143" s="1603"/>
      <c r="AV143" s="1603"/>
      <c r="AW143" s="1603"/>
      <c r="AX143" s="1603"/>
      <c r="AY143" s="1603"/>
      <c r="AZ143" s="1603"/>
      <c r="BA143" s="1603"/>
      <c r="BB143" s="1603"/>
      <c r="BC143" s="1603"/>
      <c r="BD143" s="1603"/>
      <c r="BE143" s="1603"/>
      <c r="BF143" s="1603"/>
      <c r="BG143" s="1603"/>
      <c r="BH143" s="1603"/>
      <c r="BI143" s="1603"/>
      <c r="BJ143" s="1603"/>
      <c r="BK143" s="1603"/>
      <c r="BL143" s="1603"/>
      <c r="BM143" s="1603"/>
      <c r="BN143" s="1603"/>
      <c r="BO143" s="1603"/>
      <c r="BP143" s="1603"/>
      <c r="BQ143" s="1603"/>
      <c r="BR143" s="1603"/>
      <c r="BS143" s="1603"/>
      <c r="BT143" s="1603"/>
      <c r="BU143" s="1603"/>
      <c r="BV143" s="1603"/>
      <c r="BW143" s="1603"/>
      <c r="BX143" s="1603"/>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row>
    <row r="144" spans="2:110" ht="27" customHeight="1" x14ac:dyDescent="0.25">
      <c r="B144" s="2124" t="s">
        <v>995</v>
      </c>
      <c r="C144" s="2124"/>
      <c r="D144" s="2124"/>
      <c r="E144" s="2124"/>
      <c r="F144" s="2124"/>
      <c r="G144" s="2124"/>
      <c r="H144" s="2124"/>
      <c r="I144" s="2124"/>
      <c r="J144" s="2124"/>
      <c r="K144" s="2124"/>
      <c r="L144" s="2124"/>
      <c r="M144" s="2124"/>
      <c r="N144" s="2124"/>
      <c r="O144" s="2124"/>
      <c r="P144" s="2124"/>
      <c r="Q144" s="2124"/>
      <c r="R144" s="2124"/>
      <c r="S144" s="2124"/>
      <c r="T144" s="2124"/>
      <c r="U144" s="2124"/>
      <c r="V144" s="2124"/>
      <c r="W144" s="2124"/>
      <c r="X144" s="2124"/>
      <c r="Y144" s="2124"/>
      <c r="Z144" s="2124"/>
      <c r="AA144" s="2124"/>
      <c r="AB144" s="2124"/>
      <c r="AC144" s="2124"/>
      <c r="AD144" s="2124"/>
      <c r="AE144" s="2124"/>
      <c r="AF144" s="2124"/>
      <c r="AG144" s="2124"/>
      <c r="AH144" s="2124"/>
      <c r="AI144" s="2124"/>
      <c r="AJ144" s="2124"/>
      <c r="AK144" s="2124"/>
      <c r="AL144" s="2125" t="s">
        <v>996</v>
      </c>
      <c r="AM144" s="1603"/>
      <c r="AN144" s="1603"/>
      <c r="AO144" s="1603"/>
      <c r="AP144" s="1603"/>
      <c r="AQ144" s="1603"/>
      <c r="AR144" s="1603"/>
      <c r="AS144" s="1603"/>
      <c r="AT144" s="1603"/>
      <c r="AU144" s="1603"/>
      <c r="AV144" s="1603"/>
      <c r="AW144" s="1603"/>
      <c r="AX144" s="1603"/>
      <c r="AY144" s="1603"/>
      <c r="AZ144" s="1603"/>
      <c r="BA144" s="1603"/>
      <c r="BB144" s="1603"/>
      <c r="BC144" s="1603"/>
      <c r="BD144" s="1603"/>
      <c r="BE144" s="1603"/>
      <c r="BF144" s="1603"/>
      <c r="BG144" s="1603"/>
      <c r="BH144" s="1603"/>
      <c r="BI144" s="1603"/>
      <c r="BJ144" s="1603"/>
      <c r="BK144" s="1603"/>
      <c r="BL144" s="1603"/>
      <c r="BM144" s="1603"/>
      <c r="BN144" s="1603"/>
      <c r="BO144" s="1603"/>
      <c r="BP144" s="1603"/>
      <c r="BQ144" s="1603"/>
      <c r="BR144" s="1603"/>
      <c r="BS144" s="1603"/>
      <c r="BT144" s="1603"/>
      <c r="BU144" s="1603"/>
      <c r="BV144" s="1603"/>
      <c r="BW144" s="1603"/>
      <c r="BX144" s="1603"/>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row>
  </sheetData>
  <sheetProtection algorithmName="SHA-512" hashValue="LKzz/XCXmsFkspCv22LsXlzrPmHU06b5E2r7mdpbtATHp22pMUy3nkF1vi1v9v1a6r4L80pWOvjCVWb5rWm3UQ==" saltValue="yG3PT7TSUPCwnTQbx1w5KA==" spinCount="100000" sheet="1" objects="1" scenarios="1"/>
  <customSheetViews>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S97"/>
  <sheetViews>
    <sheetView workbookViewId="0"/>
  </sheetViews>
  <sheetFormatPr baseColWidth="10" defaultColWidth="9.140625" defaultRowHeight="15" x14ac:dyDescent="0.25"/>
  <cols>
    <col min="1" max="1" width="2.85546875" customWidth="1"/>
    <col min="2" max="3" width="10.7109375" customWidth="1"/>
    <col min="4" max="4" width="7.28515625" customWidth="1"/>
    <col min="5" max="5" width="9" customWidth="1"/>
    <col min="6" max="6" width="19.85546875" customWidth="1"/>
    <col min="7" max="13" width="10.7109375" customWidth="1"/>
    <col min="14" max="14" width="10.140625" bestFit="1" customWidth="1"/>
    <col min="18" max="18" width="9.140625" customWidth="1"/>
  </cols>
  <sheetData>
    <row r="1" spans="2:19" ht="14.25" customHeight="1" x14ac:dyDescent="0.25">
      <c r="B1" s="36"/>
    </row>
    <row r="2" spans="2:19" s="17" customFormat="1" ht="15" customHeight="1" x14ac:dyDescent="0.3">
      <c r="B2" s="3"/>
      <c r="C2" s="4"/>
      <c r="D2" s="4"/>
      <c r="E2" s="4"/>
      <c r="F2" s="4"/>
      <c r="G2" s="4"/>
      <c r="H2"/>
      <c r="I2"/>
      <c r="J2"/>
      <c r="K2"/>
      <c r="N2"/>
      <c r="O2"/>
      <c r="P2"/>
      <c r="Q2"/>
      <c r="R2"/>
      <c r="S2"/>
    </row>
    <row r="3" spans="2:19" s="17" customFormat="1" ht="15" customHeight="1" x14ac:dyDescent="0.25">
      <c r="B3" s="62" t="s">
        <v>1236</v>
      </c>
      <c r="C3" s="74"/>
      <c r="D3" s="62"/>
      <c r="E3" s="74"/>
      <c r="F3" s="62"/>
      <c r="G3" s="62"/>
      <c r="H3" s="62"/>
      <c r="I3" s="74"/>
      <c r="J3" s="74"/>
      <c r="K3" s="74"/>
      <c r="N3"/>
      <c r="O3"/>
      <c r="P3"/>
      <c r="Q3"/>
      <c r="R3"/>
      <c r="S3"/>
    </row>
    <row r="4" spans="2:19" s="17" customFormat="1" ht="18" x14ac:dyDescent="0.25">
      <c r="B4" s="36" t="s">
        <v>720</v>
      </c>
      <c r="C4" s="74"/>
      <c r="D4" s="62"/>
      <c r="E4" s="62"/>
      <c r="F4" s="74"/>
      <c r="G4" s="74"/>
      <c r="H4" s="74"/>
      <c r="I4" s="74"/>
      <c r="J4" s="74"/>
      <c r="K4" s="152"/>
      <c r="N4"/>
      <c r="O4"/>
      <c r="P4"/>
      <c r="Q4"/>
      <c r="R4"/>
      <c r="S4"/>
    </row>
    <row r="5" spans="2:19" s="17" customFormat="1" ht="15.75" x14ac:dyDescent="0.25">
      <c r="B5" s="6"/>
      <c r="C5" s="74"/>
      <c r="D5" s="6"/>
      <c r="E5" s="6"/>
      <c r="F5" s="74"/>
      <c r="G5" s="74"/>
      <c r="H5" s="74"/>
      <c r="I5" s="74"/>
      <c r="J5" s="74"/>
      <c r="K5" s="152"/>
    </row>
    <row r="6" spans="2:19" s="17" customFormat="1" ht="15" customHeight="1" x14ac:dyDescent="0.25">
      <c r="B6" s="74"/>
      <c r="C6" s="74"/>
      <c r="D6" s="6"/>
      <c r="E6" s="6"/>
      <c r="F6" s="74"/>
      <c r="G6" s="74"/>
      <c r="H6" s="74"/>
      <c r="I6" s="74"/>
      <c r="J6" s="74"/>
      <c r="K6" s="44"/>
      <c r="L6" s="144"/>
      <c r="M6" s="144"/>
    </row>
    <row r="7" spans="2:19" s="17" customFormat="1" ht="15.75" x14ac:dyDescent="0.25">
      <c r="B7" s="205" t="s">
        <v>946</v>
      </c>
      <c r="C7" s="77"/>
      <c r="D7" s="205"/>
      <c r="E7" s="205"/>
      <c r="F7" s="77"/>
      <c r="G7" s="77"/>
      <c r="H7" s="74"/>
      <c r="I7" s="74"/>
      <c r="J7" s="74"/>
      <c r="K7" s="41"/>
      <c r="L7" s="144"/>
      <c r="M7" s="144"/>
    </row>
    <row r="8" spans="2:19" s="17" customFormat="1" ht="15.75" x14ac:dyDescent="0.25">
      <c r="B8" s="1089" t="s">
        <v>3381</v>
      </c>
      <c r="C8" s="77"/>
      <c r="D8" s="205"/>
      <c r="E8" s="205"/>
      <c r="F8" s="77"/>
      <c r="G8" s="74"/>
      <c r="H8" s="74"/>
      <c r="I8" s="6"/>
      <c r="J8" s="6"/>
      <c r="K8" s="41" t="str">
        <f>Inhalt!$C$7</f>
        <v>V. OncoBox: P1.1.1 (251203)</v>
      </c>
      <c r="L8" s="144"/>
      <c r="M8" s="144"/>
    </row>
    <row r="9" spans="2:19" s="17" customFormat="1" ht="15.75" x14ac:dyDescent="0.25">
      <c r="C9" s="74"/>
      <c r="D9" s="74"/>
      <c r="E9" s="74"/>
      <c r="G9" s="74"/>
      <c r="H9" s="74"/>
      <c r="I9" s="6"/>
      <c r="J9" s="6"/>
      <c r="K9" s="41" t="str">
        <f>Inhalt!$C$8</f>
        <v>V. Spezifikation: P1.1.1 (251203)</v>
      </c>
      <c r="L9" s="144"/>
      <c r="M9" s="144"/>
    </row>
    <row r="10" spans="2:19" s="17" customFormat="1" ht="30.75" customHeight="1" x14ac:dyDescent="0.25">
      <c r="C10" s="74"/>
      <c r="D10" s="74"/>
      <c r="E10" s="74"/>
      <c r="F10" s="74"/>
      <c r="G10" s="74"/>
      <c r="H10" s="74"/>
      <c r="I10" s="74"/>
      <c r="J10" s="74"/>
      <c r="K10" s="1534" t="s">
        <v>1724</v>
      </c>
      <c r="L10" s="1535"/>
      <c r="M10" s="1535"/>
    </row>
    <row r="11" spans="2:19" s="17" customFormat="1" x14ac:dyDescent="0.25">
      <c r="D11"/>
      <c r="E11"/>
      <c r="F11"/>
      <c r="G11"/>
      <c r="H11"/>
      <c r="I11" s="144"/>
      <c r="J11" s="144"/>
      <c r="L11" s="144"/>
      <c r="M11" s="144"/>
    </row>
    <row r="12" spans="2:19" s="17" customFormat="1" x14ac:dyDescent="0.25">
      <c r="B12" s="84"/>
      <c r="D12"/>
      <c r="E12"/>
      <c r="F12"/>
      <c r="G12"/>
      <c r="H12"/>
      <c r="I12" s="144"/>
      <c r="J12" s="144"/>
      <c r="K12" s="144"/>
      <c r="L12" s="144"/>
      <c r="M12" s="144"/>
    </row>
    <row r="13" spans="2:19" ht="23.25" customHeight="1" x14ac:dyDescent="0.25"/>
    <row r="14" spans="2:19" ht="21.6" customHeight="1" x14ac:dyDescent="0.25">
      <c r="B14" s="42" t="s">
        <v>3356</v>
      </c>
      <c r="C14" s="38"/>
      <c r="D14" s="38"/>
      <c r="E14" s="39"/>
      <c r="F14" s="39"/>
      <c r="G14" s="39"/>
      <c r="H14" s="40"/>
      <c r="I14" s="40"/>
      <c r="J14" s="40"/>
      <c r="K14" s="40"/>
      <c r="L14" s="40"/>
      <c r="M14" s="13"/>
    </row>
    <row r="15" spans="2:19" ht="14.25" customHeight="1" x14ac:dyDescent="0.25">
      <c r="B15" s="2109" t="s">
        <v>934</v>
      </c>
      <c r="C15" s="2109"/>
      <c r="D15" s="2109"/>
      <c r="E15" s="2109"/>
      <c r="F15" s="344" t="s">
        <v>925</v>
      </c>
      <c r="G15" s="345"/>
      <c r="H15" s="2109" t="s">
        <v>926</v>
      </c>
      <c r="I15" s="2110"/>
      <c r="J15" s="2110"/>
      <c r="K15" s="2110"/>
      <c r="L15" s="2110"/>
      <c r="M15" s="2110"/>
    </row>
    <row r="16" spans="2:19" ht="67.900000000000006" customHeight="1" x14ac:dyDescent="0.25">
      <c r="B16" s="1555" t="s">
        <v>1084</v>
      </c>
      <c r="C16" s="1555"/>
      <c r="D16" s="1555"/>
      <c r="E16" s="1555"/>
      <c r="F16" s="467" t="s">
        <v>3355</v>
      </c>
      <c r="G16" s="615">
        <v>11</v>
      </c>
      <c r="H16" s="1555" t="s">
        <v>927</v>
      </c>
      <c r="I16" s="2198"/>
      <c r="J16" s="2198"/>
      <c r="K16" s="2198"/>
      <c r="L16" s="2198"/>
      <c r="M16" s="2198"/>
    </row>
    <row r="17" spans="2:13" ht="37.5" customHeight="1" x14ac:dyDescent="0.25">
      <c r="B17" s="2198" t="s">
        <v>930</v>
      </c>
      <c r="C17" s="2198"/>
      <c r="D17" s="2198"/>
      <c r="E17" s="2198"/>
      <c r="F17" s="467" t="s">
        <v>3357</v>
      </c>
      <c r="G17" s="615">
        <v>0</v>
      </c>
      <c r="H17" s="1555" t="s">
        <v>3382</v>
      </c>
      <c r="I17" s="2198"/>
      <c r="J17" s="2198"/>
      <c r="K17" s="2198"/>
      <c r="L17" s="2198"/>
      <c r="M17" s="2198"/>
    </row>
    <row r="18" spans="2:13" ht="37.5" customHeight="1" x14ac:dyDescent="0.25">
      <c r="B18" s="2198" t="s">
        <v>922</v>
      </c>
      <c r="C18" s="2198"/>
      <c r="D18" s="2198"/>
      <c r="E18" s="2198"/>
      <c r="F18" s="470" t="s">
        <v>931</v>
      </c>
      <c r="G18" s="615">
        <v>0</v>
      </c>
      <c r="H18" s="1555" t="s">
        <v>3383</v>
      </c>
      <c r="I18" s="1555"/>
      <c r="J18" s="1555"/>
      <c r="K18" s="1555"/>
      <c r="L18" s="1555"/>
      <c r="M18" s="1555"/>
    </row>
    <row r="19" spans="2:13" ht="17.25" customHeight="1" x14ac:dyDescent="0.25">
      <c r="B19" s="2198" t="s">
        <v>3360</v>
      </c>
      <c r="C19" s="2198"/>
      <c r="D19" s="2198"/>
      <c r="E19" s="2198"/>
      <c r="F19" s="471" t="s">
        <v>929</v>
      </c>
      <c r="G19" s="615">
        <v>0</v>
      </c>
      <c r="H19" s="1555" t="s">
        <v>932</v>
      </c>
      <c r="I19" s="2198"/>
      <c r="J19" s="2198"/>
      <c r="K19" s="2198"/>
      <c r="L19" s="2198"/>
      <c r="M19" s="2198"/>
    </row>
    <row r="20" spans="2:13" ht="36" customHeight="1" x14ac:dyDescent="0.25">
      <c r="B20" s="1555" t="s">
        <v>3384</v>
      </c>
      <c r="C20" s="1555"/>
      <c r="D20" s="1555"/>
      <c r="E20" s="1555"/>
      <c r="F20" s="471" t="s">
        <v>928</v>
      </c>
      <c r="G20" s="615">
        <v>0</v>
      </c>
      <c r="H20" s="1555"/>
      <c r="I20" s="2198"/>
      <c r="J20" s="2198"/>
      <c r="K20" s="2198"/>
      <c r="L20" s="2198"/>
      <c r="M20" s="2198"/>
    </row>
    <row r="21" spans="2:13" ht="34.5" customHeight="1" x14ac:dyDescent="0.25">
      <c r="B21" s="1167" t="s">
        <v>3385</v>
      </c>
      <c r="C21" s="1603"/>
      <c r="D21" s="1603"/>
      <c r="E21" s="1603"/>
      <c r="F21" s="385" t="s">
        <v>1211</v>
      </c>
      <c r="G21" s="615">
        <v>0</v>
      </c>
      <c r="H21" s="2198"/>
      <c r="I21" s="2198"/>
      <c r="J21" s="2198"/>
      <c r="K21" s="2198"/>
      <c r="L21" s="2198"/>
      <c r="M21" s="2198"/>
    </row>
    <row r="22" spans="2:13" ht="48" customHeight="1" x14ac:dyDescent="0.25">
      <c r="B22" s="1167" t="s">
        <v>1097</v>
      </c>
      <c r="C22" s="1167"/>
      <c r="D22" s="1167"/>
      <c r="E22" s="1167"/>
      <c r="F22" s="467" t="s">
        <v>2604</v>
      </c>
      <c r="G22" s="615">
        <v>0</v>
      </c>
      <c r="H22" s="1555" t="s">
        <v>975</v>
      </c>
      <c r="I22" s="2198"/>
      <c r="J22" s="2198"/>
      <c r="K22" s="2198"/>
      <c r="L22" s="2198"/>
      <c r="M22" s="2198"/>
    </row>
    <row r="23" spans="2:13" ht="43.5" customHeight="1" x14ac:dyDescent="0.25">
      <c r="B23" s="2196" t="s">
        <v>3363</v>
      </c>
      <c r="C23" s="2197"/>
      <c r="D23" s="2197"/>
      <c r="E23" s="2197"/>
      <c r="F23" s="700"/>
      <c r="G23" s="701">
        <f>G16-(SUM(G17:G22))</f>
        <v>11</v>
      </c>
      <c r="H23" s="2197"/>
      <c r="I23" s="2197"/>
      <c r="J23" s="2197"/>
      <c r="K23" s="2197"/>
      <c r="L23" s="2197"/>
      <c r="M23" s="2197"/>
    </row>
    <row r="24" spans="2:13" x14ac:dyDescent="0.25">
      <c r="B24" s="266"/>
      <c r="C24" s="266"/>
      <c r="D24" s="266"/>
      <c r="E24" s="45"/>
      <c r="F24" s="45"/>
      <c r="G24" s="45"/>
      <c r="H24" s="45"/>
      <c r="I24" s="45"/>
      <c r="J24" s="45"/>
      <c r="K24" s="45"/>
      <c r="L24" s="45"/>
      <c r="M24" s="45"/>
    </row>
    <row r="25" spans="2:13" x14ac:dyDescent="0.25">
      <c r="B25" s="266"/>
      <c r="C25" s="266"/>
      <c r="D25" s="266"/>
      <c r="E25" s="45"/>
      <c r="F25" s="45"/>
      <c r="G25" s="45"/>
      <c r="H25" s="45"/>
      <c r="I25" s="45"/>
      <c r="J25" s="45"/>
      <c r="K25" s="45"/>
      <c r="L25" s="45"/>
      <c r="M25" s="45"/>
    </row>
    <row r="26" spans="2:13" ht="29.25" customHeight="1" x14ac:dyDescent="0.25">
      <c r="B26" s="266"/>
      <c r="C26" s="266"/>
      <c r="D26" s="266"/>
      <c r="E26" s="45"/>
      <c r="F26" s="45"/>
      <c r="G26" s="45"/>
      <c r="H26" s="45"/>
      <c r="I26" s="45"/>
      <c r="J26" s="45"/>
      <c r="K26" s="45"/>
      <c r="L26" s="45"/>
      <c r="M26" s="45"/>
    </row>
    <row r="27" spans="2:13" ht="27.75" customHeight="1" x14ac:dyDescent="0.25">
      <c r="B27" s="266"/>
      <c r="C27" s="266"/>
      <c r="D27" s="266"/>
      <c r="E27" s="45"/>
      <c r="F27" s="45"/>
      <c r="G27" s="45"/>
      <c r="H27" s="45"/>
      <c r="I27" s="45"/>
      <c r="J27" s="45"/>
      <c r="K27" s="45"/>
      <c r="L27" s="45"/>
      <c r="M27" s="45"/>
    </row>
    <row r="28" spans="2:13" ht="21" customHeight="1" x14ac:dyDescent="0.25">
      <c r="B28" s="266"/>
      <c r="C28" s="266"/>
      <c r="D28" s="266"/>
      <c r="E28" s="45"/>
      <c r="F28" s="45"/>
      <c r="G28" s="45"/>
      <c r="H28" s="45"/>
      <c r="I28" s="45"/>
      <c r="J28" s="45"/>
      <c r="K28" s="45"/>
      <c r="L28" s="45"/>
      <c r="M28" s="45"/>
    </row>
    <row r="29" spans="2:13" x14ac:dyDescent="0.25">
      <c r="B29" s="2205"/>
      <c r="C29" s="2205"/>
      <c r="D29" s="2205"/>
      <c r="E29" s="2205"/>
      <c r="F29" s="2205"/>
      <c r="G29" s="2205"/>
      <c r="H29" s="2205"/>
      <c r="I29" s="2205"/>
      <c r="J29" s="2205"/>
      <c r="K29" s="2205"/>
      <c r="L29" s="2205"/>
      <c r="M29" s="2205"/>
    </row>
    <row r="30" spans="2:13" x14ac:dyDescent="0.25">
      <c r="B30" s="43" t="s">
        <v>3364</v>
      </c>
      <c r="C30" s="45"/>
      <c r="D30" s="45"/>
      <c r="E30" s="45"/>
      <c r="F30" s="45"/>
      <c r="G30" s="45"/>
      <c r="H30" s="45"/>
      <c r="I30" s="45"/>
      <c r="J30" s="45"/>
      <c r="K30" s="45"/>
      <c r="L30" s="45"/>
      <c r="M30" s="45"/>
    </row>
    <row r="31" spans="2:13" ht="69.75" customHeight="1" x14ac:dyDescent="0.25">
      <c r="B31" s="2105" t="s">
        <v>272</v>
      </c>
      <c r="C31" s="2097"/>
      <c r="D31" s="2097"/>
      <c r="E31" s="2097"/>
      <c r="F31" s="2106" t="s">
        <v>3386</v>
      </c>
      <c r="G31" s="2096"/>
      <c r="H31" s="2096"/>
      <c r="I31" s="2096"/>
      <c r="J31" s="2096"/>
      <c r="K31" s="2096"/>
      <c r="L31" s="2096"/>
      <c r="M31" s="2096"/>
    </row>
    <row r="32" spans="2:13" ht="36" customHeight="1" x14ac:dyDescent="0.25">
      <c r="B32" s="2203" t="s">
        <v>3387</v>
      </c>
      <c r="C32" s="2204"/>
      <c r="D32" s="2204"/>
      <c r="E32" s="2204"/>
      <c r="F32" s="2203" t="s">
        <v>940</v>
      </c>
      <c r="G32" s="2097"/>
      <c r="H32" s="2097"/>
      <c r="I32" s="2097"/>
      <c r="J32" s="2097"/>
      <c r="K32" s="2097"/>
      <c r="L32" s="2097"/>
      <c r="M32" s="2097"/>
    </row>
    <row r="33" spans="2:19" ht="60" customHeight="1" x14ac:dyDescent="0.25">
      <c r="B33" s="2100" t="s">
        <v>3388</v>
      </c>
      <c r="C33" s="2101"/>
      <c r="D33" s="2101"/>
      <c r="E33" s="2101"/>
      <c r="F33" s="2100" t="s">
        <v>968</v>
      </c>
      <c r="G33" s="2097"/>
      <c r="H33" s="2097"/>
      <c r="I33" s="2097"/>
      <c r="J33" s="2097"/>
      <c r="K33" s="2097"/>
      <c r="L33" s="2097"/>
      <c r="M33" s="2097"/>
    </row>
    <row r="34" spans="2:19" ht="38.25" customHeight="1" x14ac:dyDescent="0.25">
      <c r="B34" s="2209" t="s">
        <v>3389</v>
      </c>
      <c r="C34" s="2210"/>
      <c r="D34" s="2210"/>
      <c r="E34" s="2210"/>
      <c r="F34" s="2211" t="s">
        <v>939</v>
      </c>
      <c r="G34" s="2097"/>
      <c r="H34" s="2097"/>
      <c r="I34" s="2097"/>
      <c r="J34" s="2097"/>
      <c r="K34" s="2097"/>
      <c r="L34" s="2097"/>
      <c r="M34" s="2097"/>
    </row>
    <row r="35" spans="2:19" ht="27" customHeight="1" x14ac:dyDescent="0.25">
      <c r="B35" s="2093" t="s">
        <v>3390</v>
      </c>
      <c r="C35" s="2094"/>
      <c r="D35" s="2094"/>
      <c r="E35" s="2094"/>
      <c r="F35" s="2093" t="s">
        <v>969</v>
      </c>
      <c r="G35" s="2097"/>
      <c r="H35" s="2097"/>
      <c r="I35" s="2097"/>
      <c r="J35" s="2097"/>
      <c r="K35" s="2097"/>
      <c r="L35" s="2097"/>
      <c r="M35" s="2097"/>
    </row>
    <row r="36" spans="2:19" ht="23.25" customHeight="1" x14ac:dyDescent="0.25">
      <c r="B36" s="2208"/>
      <c r="C36" s="2207"/>
      <c r="D36" s="2207"/>
      <c r="E36" s="2207"/>
      <c r="F36" s="2208"/>
      <c r="G36" s="2207"/>
      <c r="H36" s="2207"/>
      <c r="I36" s="2207"/>
      <c r="J36" s="2207"/>
      <c r="K36" s="2207"/>
      <c r="L36" s="2207"/>
      <c r="M36" s="2207"/>
    </row>
    <row r="37" spans="2:19" ht="35.25" customHeight="1" x14ac:dyDescent="0.25">
      <c r="B37" s="2206"/>
      <c r="C37" s="2207"/>
      <c r="D37" s="2207"/>
      <c r="E37" s="2207"/>
      <c r="F37" s="2208"/>
      <c r="G37" s="2207"/>
      <c r="H37" s="2207"/>
      <c r="I37" s="2207"/>
      <c r="J37" s="2207"/>
      <c r="K37" s="2207"/>
      <c r="L37" s="2207"/>
      <c r="M37" s="2207"/>
    </row>
    <row r="40" spans="2:19" ht="14.25" customHeight="1" x14ac:dyDescent="0.25">
      <c r="B40" s="17"/>
      <c r="C40" s="17"/>
      <c r="E40" s="208"/>
      <c r="F40" s="241"/>
      <c r="G40" s="623" t="s">
        <v>693</v>
      </c>
      <c r="H40" s="339"/>
      <c r="I40" s="242"/>
      <c r="K40" s="34"/>
      <c r="L40" s="34"/>
      <c r="M40" s="34"/>
    </row>
    <row r="41" spans="2:19" ht="15" customHeight="1" x14ac:dyDescent="0.25">
      <c r="B41" s="2114"/>
      <c r="C41" s="2113" t="s">
        <v>260</v>
      </c>
      <c r="D41" s="2113" t="s">
        <v>3370</v>
      </c>
      <c r="E41" s="2117" t="s">
        <v>261</v>
      </c>
      <c r="F41" s="2117" t="s">
        <v>262</v>
      </c>
      <c r="G41" s="1569" t="s">
        <v>905</v>
      </c>
      <c r="H41" s="2113" t="s">
        <v>694</v>
      </c>
      <c r="I41" s="2113" t="s">
        <v>692</v>
      </c>
      <c r="J41" s="2113" t="s">
        <v>906</v>
      </c>
      <c r="K41" s="2113" t="s">
        <v>263</v>
      </c>
      <c r="L41" s="2113" t="s">
        <v>264</v>
      </c>
      <c r="M41" s="2121" t="s">
        <v>265</v>
      </c>
    </row>
    <row r="42" spans="2:19" ht="15" customHeight="1" x14ac:dyDescent="0.25">
      <c r="B42" s="2115"/>
      <c r="C42" s="2112"/>
      <c r="D42" s="2112"/>
      <c r="E42" s="1302"/>
      <c r="F42" s="1302"/>
      <c r="G42" s="1569"/>
      <c r="H42" s="2112"/>
      <c r="I42" s="2112"/>
      <c r="J42" s="2112"/>
      <c r="K42" s="2112"/>
      <c r="L42" s="2112"/>
      <c r="M42" s="2122"/>
    </row>
    <row r="43" spans="2:19" ht="25.5" customHeight="1" x14ac:dyDescent="0.25">
      <c r="B43" s="2116"/>
      <c r="C43" s="1671"/>
      <c r="D43" s="1671"/>
      <c r="E43" s="1303"/>
      <c r="F43" s="1303"/>
      <c r="G43" s="1569"/>
      <c r="H43" s="1671"/>
      <c r="I43" s="1671"/>
      <c r="J43" s="1671"/>
      <c r="K43" s="1671"/>
      <c r="L43" s="1671"/>
      <c r="M43" s="2123"/>
      <c r="N43" s="163"/>
      <c r="O43" s="163"/>
      <c r="P43" s="163"/>
      <c r="Q43" s="163"/>
      <c r="R43" s="163"/>
      <c r="S43" s="163"/>
    </row>
    <row r="44" spans="2:19" x14ac:dyDescent="0.25">
      <c r="B44" s="243">
        <v>1</v>
      </c>
      <c r="C44" s="244">
        <v>39398</v>
      </c>
      <c r="D44" s="255" t="s">
        <v>47</v>
      </c>
      <c r="E44" s="239">
        <v>41219</v>
      </c>
      <c r="F44" s="46"/>
      <c r="G44" s="239">
        <v>41237</v>
      </c>
      <c r="H44" s="239">
        <v>41219</v>
      </c>
      <c r="I44" s="239">
        <v>41225</v>
      </c>
      <c r="J44" s="239"/>
      <c r="K44" s="247"/>
      <c r="L44" s="248">
        <v>1826</v>
      </c>
      <c r="M44" s="247">
        <v>1826</v>
      </c>
    </row>
    <row r="45" spans="2:19" x14ac:dyDescent="0.25">
      <c r="B45" s="243">
        <v>2</v>
      </c>
      <c r="C45" s="244">
        <v>39398</v>
      </c>
      <c r="D45" s="249" t="s">
        <v>904</v>
      </c>
      <c r="E45" s="180"/>
      <c r="F45" s="46"/>
      <c r="G45" s="239"/>
      <c r="H45" s="246">
        <v>41170</v>
      </c>
      <c r="I45" s="239">
        <v>41225</v>
      </c>
      <c r="J45" s="239"/>
      <c r="K45" s="624"/>
      <c r="L45" s="248">
        <v>1772</v>
      </c>
      <c r="M45" s="247">
        <v>1772</v>
      </c>
    </row>
    <row r="46" spans="2:19" x14ac:dyDescent="0.25">
      <c r="B46" s="243">
        <v>3</v>
      </c>
      <c r="C46" s="244">
        <v>39398</v>
      </c>
      <c r="D46" s="251" t="s">
        <v>22</v>
      </c>
      <c r="E46" s="252"/>
      <c r="F46" s="252"/>
      <c r="G46" s="246">
        <v>41193</v>
      </c>
      <c r="H46" s="246"/>
      <c r="I46" s="239">
        <v>41225</v>
      </c>
      <c r="J46" s="252"/>
      <c r="K46" s="405">
        <v>1795</v>
      </c>
      <c r="L46" s="253"/>
      <c r="M46" s="254">
        <v>1795</v>
      </c>
    </row>
    <row r="47" spans="2:19" x14ac:dyDescent="0.25">
      <c r="B47" s="243">
        <v>4</v>
      </c>
      <c r="C47" s="244">
        <v>39398</v>
      </c>
      <c r="D47" s="249" t="s">
        <v>904</v>
      </c>
      <c r="E47" s="46"/>
      <c r="F47" s="246">
        <v>41128</v>
      </c>
      <c r="G47" s="46"/>
      <c r="H47" s="246">
        <v>41128</v>
      </c>
      <c r="I47" s="239">
        <v>41225</v>
      </c>
      <c r="J47" s="239">
        <v>41256</v>
      </c>
      <c r="K47" s="625"/>
      <c r="L47" s="248">
        <v>1826</v>
      </c>
      <c r="M47" s="247">
        <v>1826</v>
      </c>
    </row>
    <row r="48" spans="2:19" x14ac:dyDescent="0.25">
      <c r="B48" s="243">
        <v>5</v>
      </c>
      <c r="C48" s="244">
        <v>39398</v>
      </c>
      <c r="D48" s="249" t="s">
        <v>904</v>
      </c>
      <c r="E48" s="408"/>
      <c r="F48" s="408"/>
      <c r="G48" s="408"/>
      <c r="H48" s="246">
        <v>40924</v>
      </c>
      <c r="I48" s="239">
        <v>41225</v>
      </c>
      <c r="J48" s="239">
        <v>41302</v>
      </c>
      <c r="K48" s="624"/>
      <c r="L48" s="248">
        <v>1826</v>
      </c>
      <c r="M48" s="247">
        <v>1826</v>
      </c>
    </row>
    <row r="49" spans="2:13" x14ac:dyDescent="0.25">
      <c r="B49" s="243">
        <v>6</v>
      </c>
      <c r="C49" s="244">
        <v>39398</v>
      </c>
      <c r="D49" s="255" t="s">
        <v>47</v>
      </c>
      <c r="E49" s="239"/>
      <c r="F49" s="46"/>
      <c r="G49" s="46"/>
      <c r="H49" s="246">
        <v>39736</v>
      </c>
      <c r="I49" s="239">
        <v>41225</v>
      </c>
      <c r="J49" s="239"/>
      <c r="K49" s="624"/>
      <c r="L49" s="248">
        <v>338</v>
      </c>
      <c r="M49" s="247">
        <v>338</v>
      </c>
    </row>
    <row r="50" spans="2:13" x14ac:dyDescent="0.25">
      <c r="B50" s="243">
        <v>7</v>
      </c>
      <c r="C50" s="244">
        <v>39398</v>
      </c>
      <c r="D50" s="255" t="s">
        <v>47</v>
      </c>
      <c r="E50" s="252"/>
      <c r="F50" s="252"/>
      <c r="G50" s="252"/>
      <c r="H50" s="246">
        <v>41219</v>
      </c>
      <c r="I50" s="239">
        <v>41225</v>
      </c>
      <c r="J50" s="252"/>
      <c r="K50" s="624"/>
      <c r="L50" s="248">
        <v>1821</v>
      </c>
      <c r="M50" s="247">
        <v>1821</v>
      </c>
    </row>
    <row r="51" spans="2:13" x14ac:dyDescent="0.25">
      <c r="B51" s="243">
        <v>8</v>
      </c>
      <c r="C51" s="244">
        <v>39398</v>
      </c>
      <c r="D51" s="249" t="s">
        <v>904</v>
      </c>
      <c r="E51" s="46"/>
      <c r="F51" s="46"/>
      <c r="G51" s="46"/>
      <c r="H51" s="246">
        <v>41029</v>
      </c>
      <c r="I51" s="239">
        <v>41225</v>
      </c>
      <c r="J51" s="239">
        <v>41226</v>
      </c>
      <c r="K51" s="624"/>
      <c r="L51" s="248">
        <v>1826</v>
      </c>
      <c r="M51" s="247">
        <v>1826</v>
      </c>
    </row>
    <row r="52" spans="2:13" x14ac:dyDescent="0.25">
      <c r="B52" s="243">
        <v>9</v>
      </c>
      <c r="C52" s="244">
        <v>39398</v>
      </c>
      <c r="D52" s="255" t="s">
        <v>47</v>
      </c>
      <c r="E52" s="252"/>
      <c r="F52" s="239"/>
      <c r="G52" s="239"/>
      <c r="H52" s="246">
        <v>40827</v>
      </c>
      <c r="I52" s="239">
        <v>41225</v>
      </c>
      <c r="J52" s="46"/>
      <c r="K52" s="624"/>
      <c r="L52" s="248">
        <v>1429</v>
      </c>
      <c r="M52" s="247">
        <v>1429</v>
      </c>
    </row>
    <row r="53" spans="2:13" x14ac:dyDescent="0.25">
      <c r="B53" s="243">
        <v>10</v>
      </c>
      <c r="C53" s="244">
        <v>39398</v>
      </c>
      <c r="D53" s="251" t="s">
        <v>22</v>
      </c>
      <c r="E53" s="408"/>
      <c r="F53" s="408"/>
      <c r="G53" s="246">
        <v>39603</v>
      </c>
      <c r="H53" s="247"/>
      <c r="I53" s="239">
        <v>41225</v>
      </c>
      <c r="J53" s="408"/>
      <c r="K53" s="405">
        <v>205</v>
      </c>
      <c r="L53" s="256"/>
      <c r="M53" s="247">
        <v>204</v>
      </c>
    </row>
    <row r="54" spans="2:13" x14ac:dyDescent="0.25">
      <c r="B54" s="243">
        <v>11</v>
      </c>
      <c r="C54" s="244">
        <v>39398</v>
      </c>
      <c r="D54" s="251" t="s">
        <v>22</v>
      </c>
      <c r="E54" s="46"/>
      <c r="F54" s="46"/>
      <c r="G54" s="239">
        <v>41013</v>
      </c>
      <c r="H54" s="246"/>
      <c r="I54" s="239">
        <v>41225</v>
      </c>
      <c r="J54" s="239"/>
      <c r="K54" s="405">
        <v>1615</v>
      </c>
      <c r="L54" s="247"/>
      <c r="M54" s="253">
        <v>1615</v>
      </c>
    </row>
    <row r="55" spans="2:13" x14ac:dyDescent="0.25">
      <c r="L55" s="257"/>
      <c r="M55" s="258"/>
    </row>
    <row r="56" spans="2:13" x14ac:dyDescent="0.25">
      <c r="B56" s="2111" t="s">
        <v>941</v>
      </c>
      <c r="C56" s="2111"/>
      <c r="D56" s="2111"/>
      <c r="E56" s="2111"/>
      <c r="F56" s="2111"/>
      <c r="G56" s="2111"/>
      <c r="H56" s="2111"/>
      <c r="I56" s="2111"/>
      <c r="J56" s="2111"/>
      <c r="K56" s="2111"/>
      <c r="L56" s="2111"/>
      <c r="M56" s="2111"/>
    </row>
    <row r="57" spans="2:13" x14ac:dyDescent="0.25">
      <c r="B57" s="1711" t="s">
        <v>3371</v>
      </c>
      <c r="C57" s="1711"/>
      <c r="D57" s="1711"/>
      <c r="E57" s="1711"/>
      <c r="F57" s="1711"/>
      <c r="G57" s="1711"/>
      <c r="H57" s="1711"/>
      <c r="I57" s="1711"/>
      <c r="J57" s="1711"/>
      <c r="K57" s="1711"/>
      <c r="L57" s="1711"/>
      <c r="M57" s="1711"/>
    </row>
    <row r="58" spans="2:13" ht="7.5" customHeight="1" x14ac:dyDescent="0.25">
      <c r="B58" s="41"/>
      <c r="C58" s="41"/>
      <c r="D58" s="41"/>
      <c r="E58" s="41"/>
      <c r="F58" s="41"/>
      <c r="G58" s="41"/>
      <c r="H58" s="41"/>
      <c r="I58" s="41"/>
      <c r="J58" s="41"/>
      <c r="K58" s="41"/>
      <c r="L58" s="41"/>
      <c r="M58" s="41"/>
    </row>
    <row r="59" spans="2:13" ht="13.5" customHeight="1" x14ac:dyDescent="0.25">
      <c r="B59" s="17"/>
      <c r="C59" s="17"/>
      <c r="E59" s="208"/>
      <c r="F59" s="241"/>
      <c r="G59" s="623" t="s">
        <v>693</v>
      </c>
      <c r="H59" s="339"/>
      <c r="I59" s="242"/>
      <c r="K59" s="34"/>
      <c r="L59" s="34"/>
      <c r="M59" s="34"/>
    </row>
    <row r="60" spans="2:13" ht="15" customHeight="1" x14ac:dyDescent="0.25">
      <c r="B60" s="2114"/>
      <c r="C60" s="2113" t="s">
        <v>260</v>
      </c>
      <c r="D60" s="2113" t="s">
        <v>3370</v>
      </c>
      <c r="E60" s="2117" t="s">
        <v>261</v>
      </c>
      <c r="F60" s="2117" t="s">
        <v>262</v>
      </c>
      <c r="G60" s="1569" t="s">
        <v>905</v>
      </c>
      <c r="H60" s="2201" t="s">
        <v>694</v>
      </c>
      <c r="I60" s="2113" t="s">
        <v>692</v>
      </c>
      <c r="J60" s="2113" t="s">
        <v>695</v>
      </c>
      <c r="K60" s="2113" t="s">
        <v>263</v>
      </c>
      <c r="L60" s="2113" t="s">
        <v>264</v>
      </c>
      <c r="M60" s="2121" t="s">
        <v>265</v>
      </c>
    </row>
    <row r="61" spans="2:13" x14ac:dyDescent="0.25">
      <c r="B61" s="2115"/>
      <c r="C61" s="2112"/>
      <c r="D61" s="2112"/>
      <c r="E61" s="1302"/>
      <c r="F61" s="1302"/>
      <c r="G61" s="1569"/>
      <c r="H61" s="2102"/>
      <c r="I61" s="2112"/>
      <c r="J61" s="2112"/>
      <c r="K61" s="2112"/>
      <c r="L61" s="2112"/>
      <c r="M61" s="2122"/>
    </row>
    <row r="62" spans="2:13" ht="34.5" customHeight="1" x14ac:dyDescent="0.25">
      <c r="B62" s="2116"/>
      <c r="C62" s="1671"/>
      <c r="D62" s="1671"/>
      <c r="E62" s="1303"/>
      <c r="F62" s="1303"/>
      <c r="G62" s="1569"/>
      <c r="H62" s="2202"/>
      <c r="I62" s="1671"/>
      <c r="J62" s="1671"/>
      <c r="K62" s="1671"/>
      <c r="L62" s="1671"/>
      <c r="M62" s="2123"/>
    </row>
    <row r="63" spans="2:13" x14ac:dyDescent="0.25">
      <c r="B63" s="243">
        <v>10</v>
      </c>
      <c r="C63" s="244">
        <v>39398</v>
      </c>
      <c r="D63" s="251" t="s">
        <v>22</v>
      </c>
      <c r="E63" s="408"/>
      <c r="F63" s="408"/>
      <c r="G63" s="246">
        <v>39603</v>
      </c>
      <c r="H63" s="247"/>
      <c r="I63" s="239">
        <v>41225</v>
      </c>
      <c r="J63" s="408"/>
      <c r="K63" s="405">
        <v>205</v>
      </c>
      <c r="L63" s="256"/>
      <c r="M63" s="247">
        <v>204</v>
      </c>
    </row>
    <row r="64" spans="2:13" x14ac:dyDescent="0.25">
      <c r="B64" s="243">
        <v>6</v>
      </c>
      <c r="C64" s="244">
        <v>39398</v>
      </c>
      <c r="D64" s="255" t="s">
        <v>47</v>
      </c>
      <c r="E64" s="340"/>
      <c r="F64" s="46"/>
      <c r="G64" s="46"/>
      <c r="H64" s="246">
        <v>39736</v>
      </c>
      <c r="I64" s="239">
        <v>41225</v>
      </c>
      <c r="J64" s="239"/>
      <c r="K64" s="624"/>
      <c r="L64" s="248">
        <v>338</v>
      </c>
      <c r="M64" s="247">
        <v>338</v>
      </c>
    </row>
    <row r="65" spans="2:13" x14ac:dyDescent="0.25">
      <c r="B65" s="243">
        <v>9</v>
      </c>
      <c r="C65" s="244">
        <v>39398</v>
      </c>
      <c r="D65" s="255" t="s">
        <v>47</v>
      </c>
      <c r="E65" s="252"/>
      <c r="F65" s="239"/>
      <c r="G65" s="239"/>
      <c r="H65" s="246">
        <v>40827</v>
      </c>
      <c r="I65" s="239">
        <v>41225</v>
      </c>
      <c r="J65" s="46"/>
      <c r="K65" s="624"/>
      <c r="L65" s="248">
        <v>1429</v>
      </c>
      <c r="M65" s="247">
        <v>1429</v>
      </c>
    </row>
    <row r="66" spans="2:13" x14ac:dyDescent="0.25">
      <c r="B66" s="243">
        <v>11</v>
      </c>
      <c r="C66" s="244">
        <v>39398</v>
      </c>
      <c r="D66" s="251" t="s">
        <v>22</v>
      </c>
      <c r="E66" s="46"/>
      <c r="F66" s="46"/>
      <c r="G66" s="239">
        <v>41013</v>
      </c>
      <c r="H66" s="246"/>
      <c r="I66" s="239">
        <v>41225</v>
      </c>
      <c r="J66" s="239"/>
      <c r="K66" s="405">
        <v>1615</v>
      </c>
      <c r="L66" s="247"/>
      <c r="M66" s="253">
        <v>1615</v>
      </c>
    </row>
    <row r="67" spans="2:13" x14ac:dyDescent="0.25">
      <c r="B67" s="243">
        <v>2</v>
      </c>
      <c r="C67" s="244">
        <v>39398</v>
      </c>
      <c r="D67" s="249" t="s">
        <v>904</v>
      </c>
      <c r="E67" s="252"/>
      <c r="F67" s="46"/>
      <c r="G67" s="239"/>
      <c r="H67" s="246">
        <v>41170</v>
      </c>
      <c r="I67" s="239">
        <v>41225</v>
      </c>
      <c r="J67" s="239"/>
      <c r="K67" s="624"/>
      <c r="L67" s="248">
        <v>1772</v>
      </c>
      <c r="M67" s="247">
        <v>1772</v>
      </c>
    </row>
    <row r="68" spans="2:13" x14ac:dyDescent="0.25">
      <c r="B68" s="243">
        <v>3</v>
      </c>
      <c r="C68" s="244">
        <v>39398</v>
      </c>
      <c r="D68" s="251" t="s">
        <v>22</v>
      </c>
      <c r="E68" s="252"/>
      <c r="F68" s="252"/>
      <c r="G68" s="246">
        <v>41193</v>
      </c>
      <c r="H68" s="246"/>
      <c r="I68" s="239">
        <v>41225</v>
      </c>
      <c r="J68" s="252"/>
      <c r="K68" s="405">
        <v>1795</v>
      </c>
      <c r="L68" s="253"/>
      <c r="M68" s="254">
        <v>1795</v>
      </c>
    </row>
    <row r="69" spans="2:13" x14ac:dyDescent="0.25">
      <c r="B69" s="243">
        <v>7</v>
      </c>
      <c r="C69" s="244">
        <v>39398</v>
      </c>
      <c r="D69" s="255" t="s">
        <v>47</v>
      </c>
      <c r="E69" s="252"/>
      <c r="F69" s="252"/>
      <c r="G69" s="252"/>
      <c r="H69" s="246">
        <v>41219</v>
      </c>
      <c r="I69" s="239">
        <v>41225</v>
      </c>
      <c r="J69" s="252"/>
      <c r="K69" s="247"/>
      <c r="L69" s="248">
        <v>1821</v>
      </c>
      <c r="M69" s="247">
        <v>1821</v>
      </c>
    </row>
    <row r="70" spans="2:13" x14ac:dyDescent="0.25">
      <c r="B70" s="243">
        <v>8</v>
      </c>
      <c r="C70" s="244">
        <v>39398</v>
      </c>
      <c r="D70" s="249" t="s">
        <v>904</v>
      </c>
      <c r="E70" s="46"/>
      <c r="F70" s="46"/>
      <c r="G70" s="46"/>
      <c r="H70" s="246">
        <v>41029</v>
      </c>
      <c r="I70" s="239">
        <v>41225</v>
      </c>
      <c r="J70" s="239">
        <v>41226</v>
      </c>
      <c r="K70" s="247"/>
      <c r="L70" s="248">
        <v>1826</v>
      </c>
      <c r="M70" s="247">
        <v>1826</v>
      </c>
    </row>
    <row r="71" spans="2:13" x14ac:dyDescent="0.25">
      <c r="B71" s="243">
        <v>1</v>
      </c>
      <c r="C71" s="244">
        <v>39398</v>
      </c>
      <c r="D71" s="255" t="s">
        <v>47</v>
      </c>
      <c r="E71" s="239">
        <v>41219</v>
      </c>
      <c r="F71" s="46"/>
      <c r="G71" s="239">
        <v>41237</v>
      </c>
      <c r="H71" s="239">
        <v>41219</v>
      </c>
      <c r="I71" s="239">
        <v>41225</v>
      </c>
      <c r="J71" s="239"/>
      <c r="K71" s="247"/>
      <c r="L71" s="248">
        <v>1826</v>
      </c>
      <c r="M71" s="247">
        <v>1826</v>
      </c>
    </row>
    <row r="72" spans="2:13" x14ac:dyDescent="0.25">
      <c r="B72" s="243">
        <v>4</v>
      </c>
      <c r="C72" s="244">
        <v>39398</v>
      </c>
      <c r="D72" s="249" t="s">
        <v>904</v>
      </c>
      <c r="E72" s="46"/>
      <c r="F72" s="246">
        <v>41128</v>
      </c>
      <c r="G72" s="46"/>
      <c r="H72" s="246">
        <v>41128</v>
      </c>
      <c r="I72" s="239">
        <v>41225</v>
      </c>
      <c r="J72" s="239">
        <v>41256</v>
      </c>
      <c r="K72" s="250"/>
      <c r="L72" s="248">
        <v>1826</v>
      </c>
      <c r="M72" s="247">
        <v>1826</v>
      </c>
    </row>
    <row r="73" spans="2:13" x14ac:dyDescent="0.25">
      <c r="B73" s="243">
        <v>5</v>
      </c>
      <c r="C73" s="244">
        <v>39398</v>
      </c>
      <c r="D73" s="249" t="s">
        <v>904</v>
      </c>
      <c r="E73" s="408"/>
      <c r="F73" s="408"/>
      <c r="G73" s="408"/>
      <c r="H73" s="246">
        <v>40924</v>
      </c>
      <c r="I73" s="239">
        <v>41225</v>
      </c>
      <c r="J73" s="239">
        <v>41302</v>
      </c>
      <c r="K73" s="247"/>
      <c r="L73" s="248">
        <v>1826</v>
      </c>
      <c r="M73" s="247">
        <v>1826</v>
      </c>
    </row>
    <row r="75" spans="2:13" x14ac:dyDescent="0.25">
      <c r="B75" s="2111" t="s">
        <v>943</v>
      </c>
      <c r="C75" s="2111"/>
      <c r="D75" s="2111"/>
      <c r="E75" s="2111"/>
      <c r="F75" s="2111"/>
      <c r="G75" s="2111"/>
      <c r="H75" s="2111"/>
      <c r="I75" s="2111"/>
      <c r="J75" s="2111"/>
      <c r="K75" s="2111"/>
      <c r="L75" s="2111"/>
      <c r="M75" s="2111"/>
    </row>
    <row r="76" spans="2:13" x14ac:dyDescent="0.25">
      <c r="B76" s="44" t="s">
        <v>907</v>
      </c>
      <c r="C76" s="218"/>
      <c r="D76" s="218"/>
      <c r="E76" s="218"/>
      <c r="F76" s="218"/>
      <c r="G76" s="218"/>
      <c r="H76" s="218"/>
      <c r="I76" s="218"/>
      <c r="J76" s="218"/>
      <c r="K76" s="218"/>
      <c r="L76" s="218"/>
      <c r="M76" s="218"/>
    </row>
    <row r="77" spans="2:13" ht="6" customHeight="1" x14ac:dyDescent="0.25"/>
    <row r="78" spans="2:13" ht="67.5" x14ac:dyDescent="0.25">
      <c r="B78" s="431" t="s">
        <v>266</v>
      </c>
      <c r="C78" s="431" t="s">
        <v>260</v>
      </c>
      <c r="D78" s="431" t="s">
        <v>3370</v>
      </c>
      <c r="E78" s="431" t="s">
        <v>267</v>
      </c>
      <c r="F78" s="431" t="s">
        <v>923</v>
      </c>
      <c r="G78" s="431" t="s">
        <v>268</v>
      </c>
      <c r="H78" s="431" t="s">
        <v>269</v>
      </c>
      <c r="I78" s="431" t="s">
        <v>270</v>
      </c>
      <c r="J78" s="37" t="s">
        <v>271</v>
      </c>
      <c r="K78" s="346"/>
      <c r="M78" s="240"/>
    </row>
    <row r="79" spans="2:13" ht="12" customHeight="1" x14ac:dyDescent="0.25">
      <c r="B79" s="243">
        <v>10</v>
      </c>
      <c r="C79" s="244">
        <v>39398</v>
      </c>
      <c r="D79" s="251" t="s">
        <v>22</v>
      </c>
      <c r="E79" s="46">
        <v>1</v>
      </c>
      <c r="F79" s="247">
        <v>204</v>
      </c>
      <c r="G79" s="46">
        <v>1</v>
      </c>
      <c r="H79" s="46">
        <f>11-E79+1</f>
        <v>11</v>
      </c>
      <c r="I79" s="47">
        <f t="shared" ref="I79:I89" si="0">(H79-G79)/H79</f>
        <v>0.90909090909090906</v>
      </c>
      <c r="J79" s="48">
        <f>I79</f>
        <v>0.90909090909090906</v>
      </c>
      <c r="K79" s="347"/>
      <c r="L79" s="2199"/>
      <c r="M79" s="2200"/>
    </row>
    <row r="80" spans="2:13" ht="12" customHeight="1" x14ac:dyDescent="0.25">
      <c r="B80" s="243">
        <v>6</v>
      </c>
      <c r="C80" s="244">
        <v>39398</v>
      </c>
      <c r="D80" s="255" t="s">
        <v>47</v>
      </c>
      <c r="E80" s="46">
        <v>2</v>
      </c>
      <c r="F80" s="247">
        <v>338</v>
      </c>
      <c r="G80" s="46">
        <v>0</v>
      </c>
      <c r="H80" s="46">
        <f t="shared" ref="H80:H89" si="1">11-E80+1</f>
        <v>10</v>
      </c>
      <c r="I80" s="47">
        <f t="shared" si="0"/>
        <v>1</v>
      </c>
      <c r="J80" s="48">
        <f>J79*I80</f>
        <v>0.90909090909090906</v>
      </c>
      <c r="K80" s="347"/>
      <c r="L80" s="2200"/>
      <c r="M80" s="2200"/>
    </row>
    <row r="81" spans="2:13" ht="12" customHeight="1" x14ac:dyDescent="0.25">
      <c r="B81" s="243">
        <v>9</v>
      </c>
      <c r="C81" s="244">
        <v>39398</v>
      </c>
      <c r="D81" s="255" t="s">
        <v>47</v>
      </c>
      <c r="E81" s="46">
        <v>3</v>
      </c>
      <c r="F81" s="247">
        <v>1429</v>
      </c>
      <c r="G81" s="46">
        <v>0</v>
      </c>
      <c r="H81" s="46">
        <f t="shared" si="1"/>
        <v>9</v>
      </c>
      <c r="I81" s="47">
        <f t="shared" si="0"/>
        <v>1</v>
      </c>
      <c r="J81" s="48">
        <f t="shared" ref="J81:J89" si="2">J80*I81</f>
        <v>0.90909090909090906</v>
      </c>
      <c r="K81" s="347"/>
      <c r="L81" s="2200"/>
      <c r="M81" s="2200"/>
    </row>
    <row r="82" spans="2:13" ht="12" customHeight="1" x14ac:dyDescent="0.25">
      <c r="B82" s="243">
        <v>5</v>
      </c>
      <c r="C82" s="244">
        <v>39398</v>
      </c>
      <c r="D82" s="251" t="s">
        <v>22</v>
      </c>
      <c r="E82" s="46">
        <v>4</v>
      </c>
      <c r="F82" s="253">
        <v>1615</v>
      </c>
      <c r="G82" s="49">
        <v>1</v>
      </c>
      <c r="H82" s="46">
        <f t="shared" si="1"/>
        <v>8</v>
      </c>
      <c r="I82" s="47">
        <f t="shared" si="0"/>
        <v>0.875</v>
      </c>
      <c r="J82" s="48">
        <f t="shared" si="2"/>
        <v>0.79545454545454541</v>
      </c>
      <c r="K82" s="349"/>
      <c r="L82" s="2200"/>
      <c r="M82" s="2200"/>
    </row>
    <row r="83" spans="2:13" ht="12" customHeight="1" x14ac:dyDescent="0.25">
      <c r="B83" s="243">
        <v>11</v>
      </c>
      <c r="C83" s="244">
        <v>39398</v>
      </c>
      <c r="D83" s="249" t="s">
        <v>45</v>
      </c>
      <c r="E83" s="46">
        <v>5</v>
      </c>
      <c r="F83" s="247">
        <v>1772</v>
      </c>
      <c r="G83" s="46">
        <v>0</v>
      </c>
      <c r="H83" s="46">
        <f t="shared" si="1"/>
        <v>7</v>
      </c>
      <c r="I83" s="47">
        <f t="shared" si="0"/>
        <v>1</v>
      </c>
      <c r="J83" s="48">
        <f t="shared" si="2"/>
        <v>0.79545454545454541</v>
      </c>
      <c r="K83" s="347"/>
      <c r="L83" s="2200"/>
      <c r="M83" s="2200"/>
    </row>
    <row r="84" spans="2:13" ht="12" customHeight="1" x14ac:dyDescent="0.25">
      <c r="B84" s="243">
        <v>8</v>
      </c>
      <c r="C84" s="244">
        <v>39398</v>
      </c>
      <c r="D84" s="251" t="s">
        <v>22</v>
      </c>
      <c r="E84" s="46">
        <v>6</v>
      </c>
      <c r="F84" s="254">
        <v>1795</v>
      </c>
      <c r="G84" s="49">
        <v>1</v>
      </c>
      <c r="H84" s="46">
        <f t="shared" si="1"/>
        <v>6</v>
      </c>
      <c r="I84" s="47">
        <f t="shared" si="0"/>
        <v>0.83333333333333337</v>
      </c>
      <c r="J84" s="48">
        <f t="shared" si="2"/>
        <v>0.66287878787878785</v>
      </c>
      <c r="K84" s="348"/>
      <c r="L84" s="2200"/>
      <c r="M84" s="2200"/>
    </row>
    <row r="85" spans="2:13" ht="12" customHeight="1" x14ac:dyDescent="0.25">
      <c r="B85" s="243">
        <v>2</v>
      </c>
      <c r="C85" s="244">
        <v>39398</v>
      </c>
      <c r="D85" s="255" t="s">
        <v>47</v>
      </c>
      <c r="E85" s="46">
        <v>7</v>
      </c>
      <c r="F85" s="247">
        <v>1821</v>
      </c>
      <c r="G85" s="46">
        <v>0</v>
      </c>
      <c r="H85" s="46">
        <f t="shared" si="1"/>
        <v>5</v>
      </c>
      <c r="I85" s="47">
        <f t="shared" si="0"/>
        <v>1</v>
      </c>
      <c r="J85" s="48">
        <f t="shared" si="2"/>
        <v>0.66287878787878785</v>
      </c>
      <c r="K85" s="347"/>
      <c r="L85" s="2200"/>
      <c r="M85" s="2200"/>
    </row>
    <row r="86" spans="2:13" ht="12" customHeight="1" x14ac:dyDescent="0.25">
      <c r="B86" s="243">
        <v>3</v>
      </c>
      <c r="C86" s="244">
        <v>39398</v>
      </c>
      <c r="D86" s="249" t="s">
        <v>45</v>
      </c>
      <c r="E86" s="46">
        <v>8</v>
      </c>
      <c r="F86" s="247">
        <v>1828</v>
      </c>
      <c r="G86" s="46">
        <v>0</v>
      </c>
      <c r="H86" s="46">
        <f t="shared" si="1"/>
        <v>4</v>
      </c>
      <c r="I86" s="47">
        <f t="shared" si="0"/>
        <v>1</v>
      </c>
      <c r="J86" s="48">
        <f t="shared" si="2"/>
        <v>0.66287878787878785</v>
      </c>
      <c r="K86" s="347"/>
      <c r="L86" s="2200"/>
      <c r="M86" s="2200"/>
    </row>
    <row r="87" spans="2:13" ht="12" customHeight="1" x14ac:dyDescent="0.25">
      <c r="B87" s="243">
        <v>7</v>
      </c>
      <c r="C87" s="244">
        <v>39398</v>
      </c>
      <c r="D87" s="249" t="s">
        <v>45</v>
      </c>
      <c r="E87" s="46">
        <v>9</v>
      </c>
      <c r="F87" s="247">
        <v>1839</v>
      </c>
      <c r="G87" s="46">
        <v>0</v>
      </c>
      <c r="H87" s="46">
        <f t="shared" si="1"/>
        <v>3</v>
      </c>
      <c r="I87" s="47">
        <f t="shared" si="0"/>
        <v>1</v>
      </c>
      <c r="J87" s="48">
        <f t="shared" si="2"/>
        <v>0.66287878787878785</v>
      </c>
      <c r="K87" s="347"/>
      <c r="L87" s="2200"/>
      <c r="M87" s="2200"/>
    </row>
    <row r="88" spans="2:13" ht="12" customHeight="1" x14ac:dyDescent="0.25">
      <c r="B88" s="243">
        <v>1</v>
      </c>
      <c r="C88" s="244">
        <v>39398</v>
      </c>
      <c r="D88" s="245" t="s">
        <v>46</v>
      </c>
      <c r="E88" s="46">
        <v>10</v>
      </c>
      <c r="F88" s="247">
        <v>1858</v>
      </c>
      <c r="G88" s="46">
        <v>0</v>
      </c>
      <c r="H88" s="46">
        <f t="shared" si="1"/>
        <v>2</v>
      </c>
      <c r="I88" s="47">
        <f t="shared" si="0"/>
        <v>1</v>
      </c>
      <c r="J88" s="343">
        <f t="shared" si="2"/>
        <v>0.66287878787878785</v>
      </c>
      <c r="K88" s="347"/>
      <c r="L88" s="2200"/>
      <c r="M88" s="2200"/>
    </row>
    <row r="89" spans="2:13" ht="12" customHeight="1" x14ac:dyDescent="0.25">
      <c r="B89" s="243">
        <v>4</v>
      </c>
      <c r="C89" s="244">
        <v>39398</v>
      </c>
      <c r="D89" s="249" t="s">
        <v>45</v>
      </c>
      <c r="E89" s="46">
        <v>11</v>
      </c>
      <c r="F89" s="247">
        <v>1904</v>
      </c>
      <c r="G89" s="46">
        <v>0</v>
      </c>
      <c r="H89" s="46">
        <f t="shared" si="1"/>
        <v>1</v>
      </c>
      <c r="I89" s="48">
        <f t="shared" si="0"/>
        <v>1</v>
      </c>
      <c r="J89" s="47">
        <f t="shared" si="2"/>
        <v>0.66287878787878785</v>
      </c>
      <c r="K89" s="350"/>
      <c r="L89" s="2200"/>
      <c r="M89" s="2200"/>
    </row>
    <row r="97" spans="2:11" x14ac:dyDescent="0.25">
      <c r="B97" s="74"/>
      <c r="C97" s="74"/>
      <c r="D97" s="74"/>
      <c r="E97" s="74"/>
      <c r="F97" s="74"/>
      <c r="G97" s="74"/>
      <c r="H97" s="74"/>
      <c r="I97" s="74"/>
      <c r="J97" s="74"/>
      <c r="K97" s="74"/>
    </row>
  </sheetData>
  <sheetProtection algorithmName="SHA-512" hashValue="rlS0qzZ4Fu5CzVWFDL+7YcPo6kPMPnngLNmBIUnESQxHjHZXFnEwPHoCtUKatfYN6Ymfi0ubGyEzrFyDQWi30Q==" saltValue="RBCU42qDa6Z+lwd73VDwhQ==" spinCount="100000" sheet="1" objects="1" scenarios="1"/>
  <customSheetViews>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F36:M36"/>
    <mergeCell ref="B35:E35"/>
    <mergeCell ref="B36:E36"/>
    <mergeCell ref="B33:E33"/>
    <mergeCell ref="F33:M33"/>
    <mergeCell ref="B34:E34"/>
    <mergeCell ref="F34:M34"/>
    <mergeCell ref="F35:M35"/>
    <mergeCell ref="B41:B43"/>
    <mergeCell ref="C41:C43"/>
    <mergeCell ref="D41:D43"/>
    <mergeCell ref="B37:E37"/>
    <mergeCell ref="F37:M37"/>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56:M56"/>
    <mergeCell ref="B57:M57"/>
    <mergeCell ref="B60:B62"/>
    <mergeCell ref="K60:K62"/>
    <mergeCell ref="G60:G62"/>
    <mergeCell ref="H60:H62"/>
    <mergeCell ref="I60:I62"/>
    <mergeCell ref="J60:J62"/>
    <mergeCell ref="E60:E62"/>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23:E23"/>
    <mergeCell ref="H23:M23"/>
    <mergeCell ref="B19:E19"/>
    <mergeCell ref="H19:M19"/>
    <mergeCell ref="B20:E20"/>
    <mergeCell ref="H20:M20"/>
    <mergeCell ref="B21:E21"/>
    <mergeCell ref="H21:M21"/>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3:K141"/>
  <sheetViews>
    <sheetView workbookViewId="0"/>
  </sheetViews>
  <sheetFormatPr baseColWidth="10" defaultColWidth="9.140625" defaultRowHeight="15" x14ac:dyDescent="0.25"/>
  <cols>
    <col min="1" max="1" width="24.140625" customWidth="1"/>
    <col min="2" max="2" width="41.140625" style="18" customWidth="1"/>
    <col min="3" max="3" width="26.5703125" customWidth="1"/>
    <col min="4" max="4" width="28.42578125" customWidth="1"/>
    <col min="5" max="5" width="17" customWidth="1"/>
  </cols>
  <sheetData>
    <row r="3" spans="1:11" s="17" customFormat="1" ht="15" customHeight="1" x14ac:dyDescent="0.25">
      <c r="A3" s="62" t="s">
        <v>594</v>
      </c>
      <c r="B3" s="62"/>
      <c r="D3" s="62"/>
      <c r="F3" s="62"/>
      <c r="G3"/>
      <c r="H3"/>
      <c r="I3"/>
      <c r="J3"/>
      <c r="K3"/>
    </row>
    <row r="4" spans="1:11" s="17" customFormat="1" x14ac:dyDescent="0.25">
      <c r="A4" s="30"/>
      <c r="D4" s="152"/>
      <c r="F4" s="74"/>
      <c r="G4"/>
      <c r="H4"/>
      <c r="I4"/>
      <c r="J4"/>
      <c r="K4"/>
    </row>
    <row r="5" spans="1:11" s="17" customFormat="1" x14ac:dyDescent="0.25">
      <c r="A5" s="74"/>
      <c r="D5" s="152"/>
      <c r="F5" s="74"/>
    </row>
    <row r="6" spans="1:11" s="17" customFormat="1" ht="15" customHeight="1" x14ac:dyDescent="0.25">
      <c r="A6" s="74"/>
      <c r="D6" s="44"/>
      <c r="F6" s="74"/>
    </row>
    <row r="7" spans="1:11" s="17" customFormat="1" ht="15.75" x14ac:dyDescent="0.25">
      <c r="A7" s="6" t="s">
        <v>706</v>
      </c>
      <c r="D7" s="41" t="e">
        <f>Inhalt!#REF!</f>
        <v>#REF!</v>
      </c>
      <c r="F7" s="74"/>
    </row>
    <row r="8" spans="1:11" s="17" customFormat="1" x14ac:dyDescent="0.25">
      <c r="A8" s="202"/>
      <c r="D8" s="41" t="str">
        <f>Inhalt!$C$7</f>
        <v>V. OncoBox: P1.1.1 (251203)</v>
      </c>
      <c r="F8" s="74"/>
    </row>
    <row r="9" spans="1:11" s="17" customFormat="1" x14ac:dyDescent="0.25">
      <c r="A9" s="74"/>
      <c r="D9" s="41" t="str">
        <f>Inhalt!$C$8</f>
        <v>V. Spezifikation: P1.1.1 (251203)</v>
      </c>
      <c r="F9" s="74"/>
    </row>
    <row r="10" spans="1:11" s="17" customFormat="1" x14ac:dyDescent="0.25">
      <c r="A10" s="74"/>
      <c r="D10" s="259" t="s">
        <v>705</v>
      </c>
      <c r="F10" s="74"/>
    </row>
    <row r="11" spans="1:11" ht="18.75" customHeight="1" x14ac:dyDescent="0.3">
      <c r="A11" s="3"/>
      <c r="B11" s="19"/>
      <c r="C11" s="3"/>
      <c r="E11" s="5"/>
      <c r="F11" s="5"/>
    </row>
    <row r="12" spans="1:11" ht="26.25" customHeight="1" x14ac:dyDescent="0.25">
      <c r="A12" s="28"/>
      <c r="B12" s="23" t="s">
        <v>43</v>
      </c>
      <c r="C12" s="25" t="s">
        <v>218</v>
      </c>
      <c r="D12" s="25" t="s">
        <v>3</v>
      </c>
      <c r="E12" s="25" t="s">
        <v>44</v>
      </c>
    </row>
    <row r="13" spans="1:11" ht="70.5" customHeight="1" x14ac:dyDescent="0.25">
      <c r="A13" s="2216" t="s">
        <v>602</v>
      </c>
      <c r="B13" s="212" t="s">
        <v>604</v>
      </c>
      <c r="C13" s="24" t="s">
        <v>605</v>
      </c>
      <c r="D13" s="24" t="s">
        <v>606</v>
      </c>
      <c r="E13" s="24" t="s">
        <v>598</v>
      </c>
    </row>
    <row r="14" spans="1:11" ht="58.5" customHeight="1" x14ac:dyDescent="0.25">
      <c r="A14" s="2217"/>
      <c r="B14" s="2213" t="s">
        <v>661</v>
      </c>
      <c r="C14" s="2214"/>
      <c r="D14" s="2214"/>
      <c r="E14" s="2215"/>
    </row>
    <row r="15" spans="1:11" ht="83.25" customHeight="1" x14ac:dyDescent="0.25">
      <c r="A15" s="2218" t="s">
        <v>603</v>
      </c>
      <c r="B15" s="26" t="s">
        <v>255</v>
      </c>
      <c r="C15" s="26" t="s">
        <v>256</v>
      </c>
      <c r="D15" s="26" t="s">
        <v>257</v>
      </c>
      <c r="E15" s="26" t="s">
        <v>258</v>
      </c>
    </row>
    <row r="16" spans="1:11" ht="34.5" customHeight="1" x14ac:dyDescent="0.25">
      <c r="A16" s="2219"/>
      <c r="B16" s="2213" t="s">
        <v>599</v>
      </c>
      <c r="C16" s="2214"/>
      <c r="D16" s="2214"/>
      <c r="E16" s="2215"/>
    </row>
    <row r="17" spans="1:6" ht="57" customHeight="1" x14ac:dyDescent="0.25">
      <c r="A17" s="24" t="s">
        <v>344</v>
      </c>
      <c r="B17" s="26" t="s">
        <v>597</v>
      </c>
      <c r="C17" s="29"/>
      <c r="D17" s="29"/>
      <c r="E17" s="29"/>
    </row>
    <row r="18" spans="1:6" ht="11.25" customHeight="1" x14ac:dyDescent="0.25">
      <c r="A18" s="20"/>
      <c r="B18" s="20"/>
      <c r="C18" s="14"/>
    </row>
    <row r="19" spans="1:6" ht="61.5" customHeight="1" x14ac:dyDescent="0.25">
      <c r="A19" s="2212" t="s">
        <v>610</v>
      </c>
      <c r="B19" s="2212"/>
      <c r="C19" s="27"/>
      <c r="D19" s="27"/>
      <c r="E19" s="27"/>
    </row>
    <row r="20" spans="1:6" ht="30" customHeight="1" x14ac:dyDescent="0.25">
      <c r="A20" s="20"/>
      <c r="B20" s="20"/>
      <c r="C20" s="14"/>
    </row>
    <row r="21" spans="1:6" ht="30" customHeight="1" x14ac:dyDescent="0.25">
      <c r="A21" s="20"/>
      <c r="B21" s="20"/>
      <c r="C21" s="14"/>
      <c r="D21" s="16"/>
    </row>
    <row r="22" spans="1:6" ht="30" customHeight="1" x14ac:dyDescent="0.25">
      <c r="A22" s="20"/>
      <c r="B22" s="20"/>
      <c r="C22" s="14"/>
    </row>
    <row r="23" spans="1:6" ht="30" customHeight="1" x14ac:dyDescent="0.25">
      <c r="A23" s="20"/>
      <c r="B23" s="20"/>
      <c r="C23" s="14"/>
      <c r="D23" s="16"/>
    </row>
    <row r="24" spans="1:6" ht="30" customHeight="1" x14ac:dyDescent="0.25">
      <c r="A24" s="21"/>
      <c r="B24" s="20"/>
      <c r="C24" s="14"/>
    </row>
    <row r="25" spans="1:6" ht="30" customHeight="1" x14ac:dyDescent="0.25">
      <c r="A25" s="21"/>
      <c r="B25" s="22"/>
      <c r="C25" s="16"/>
      <c r="D25" s="16"/>
      <c r="E25" s="16"/>
      <c r="F25" s="16"/>
    </row>
    <row r="26" spans="1:6" ht="30" customHeight="1" x14ac:dyDescent="0.25">
      <c r="A26" s="20"/>
      <c r="B26" s="20"/>
      <c r="C26" s="16"/>
      <c r="D26" s="16"/>
      <c r="E26" s="16"/>
      <c r="F26" s="16"/>
    </row>
    <row r="27" spans="1:6" ht="30" customHeight="1" x14ac:dyDescent="0.25">
      <c r="A27" s="21"/>
      <c r="B27" s="20"/>
      <c r="C27" s="16"/>
      <c r="D27" s="16"/>
      <c r="E27" s="16"/>
      <c r="F27" s="16"/>
    </row>
    <row r="28" spans="1:6" ht="30" customHeight="1" x14ac:dyDescent="0.25">
      <c r="A28" s="21"/>
      <c r="B28" s="22"/>
      <c r="C28" s="16"/>
      <c r="D28" s="16"/>
      <c r="E28" s="16"/>
      <c r="F28" s="16"/>
    </row>
    <row r="29" spans="1:6" ht="30" customHeight="1" x14ac:dyDescent="0.25">
      <c r="A29" s="21"/>
      <c r="B29" s="20"/>
      <c r="C29" s="16"/>
      <c r="D29" s="16"/>
      <c r="E29" s="16"/>
      <c r="F29" s="16"/>
    </row>
    <row r="30" spans="1:6" ht="30" customHeight="1" x14ac:dyDescent="0.25">
      <c r="A30" s="21"/>
      <c r="B30" s="22"/>
      <c r="C30" s="16"/>
      <c r="D30" s="16"/>
      <c r="E30" s="16"/>
      <c r="F30" s="16"/>
    </row>
    <row r="31" spans="1:6" ht="30" customHeight="1" x14ac:dyDescent="0.25">
      <c r="A31" s="21"/>
      <c r="B31" s="22"/>
      <c r="C31" s="16"/>
      <c r="D31" s="16"/>
      <c r="E31" s="16"/>
      <c r="F31" s="16"/>
    </row>
    <row r="32" spans="1:6" ht="30" customHeight="1" x14ac:dyDescent="0.25">
      <c r="A32" s="21"/>
      <c r="B32" s="22"/>
      <c r="C32" s="16"/>
      <c r="D32" s="16"/>
      <c r="E32" s="16"/>
      <c r="F32" s="16"/>
    </row>
    <row r="33" spans="1:4" ht="30" customHeight="1" x14ac:dyDescent="0.25">
      <c r="A33" s="20"/>
      <c r="B33" s="20"/>
      <c r="C33" s="14"/>
      <c r="D33" s="16"/>
    </row>
    <row r="34" spans="1:4" ht="30" customHeight="1" x14ac:dyDescent="0.25">
      <c r="A34" s="21"/>
      <c r="B34" s="20"/>
      <c r="C34" s="14"/>
    </row>
    <row r="35" spans="1:4" ht="30" customHeight="1" x14ac:dyDescent="0.25">
      <c r="A35" s="21"/>
      <c r="B35" s="22"/>
      <c r="C35" s="14"/>
    </row>
    <row r="36" spans="1:4" ht="30" customHeight="1" x14ac:dyDescent="0.25">
      <c r="A36" s="21"/>
      <c r="B36" s="20"/>
      <c r="C36" s="14"/>
    </row>
    <row r="37" spans="1:4" ht="30" customHeight="1" x14ac:dyDescent="0.25">
      <c r="A37" s="21"/>
      <c r="B37" s="22"/>
      <c r="C37" s="14"/>
      <c r="D37" s="16"/>
    </row>
    <row r="38" spans="1:4" ht="30" customHeight="1" x14ac:dyDescent="0.25">
      <c r="A38" s="20"/>
      <c r="B38" s="20"/>
      <c r="C38" s="14"/>
    </row>
    <row r="39" spans="1:4" ht="30" customHeight="1" x14ac:dyDescent="0.25">
      <c r="A39" s="20"/>
      <c r="B39" s="20"/>
      <c r="C39" s="14"/>
    </row>
    <row r="40" spans="1:4" ht="30" customHeight="1" x14ac:dyDescent="0.25">
      <c r="A40" s="21"/>
      <c r="B40" s="20"/>
      <c r="C40" s="14"/>
    </row>
    <row r="41" spans="1:4" ht="30" customHeight="1" x14ac:dyDescent="0.25">
      <c r="A41" s="21"/>
      <c r="B41" s="22"/>
      <c r="C41" s="14"/>
      <c r="D41" s="16"/>
    </row>
    <row r="42" spans="1:4" ht="30" customHeight="1" x14ac:dyDescent="0.25">
      <c r="A42" s="21"/>
      <c r="B42" s="20"/>
      <c r="C42" s="14"/>
    </row>
    <row r="43" spans="1:4" ht="30" customHeight="1" x14ac:dyDescent="0.25">
      <c r="A43" s="21"/>
      <c r="B43" s="22"/>
      <c r="C43" s="14"/>
    </row>
    <row r="44" spans="1:4" ht="30" customHeight="1" x14ac:dyDescent="0.25">
      <c r="A44" s="20"/>
      <c r="B44" s="20"/>
      <c r="C44" s="14"/>
    </row>
    <row r="45" spans="1:4" ht="30" customHeight="1" x14ac:dyDescent="0.25">
      <c r="A45" s="20"/>
      <c r="B45" s="20"/>
      <c r="C45" s="14"/>
      <c r="D45" s="16"/>
    </row>
    <row r="46" spans="1:4" ht="30" customHeight="1" x14ac:dyDescent="0.25">
      <c r="A46" s="20"/>
      <c r="B46" s="20"/>
      <c r="C46" s="14"/>
    </row>
    <row r="47" spans="1:4" ht="30" customHeight="1" x14ac:dyDescent="0.25">
      <c r="A47" s="20"/>
      <c r="B47" s="20"/>
      <c r="C47" s="14"/>
    </row>
    <row r="48" spans="1:4" ht="30" customHeight="1" x14ac:dyDescent="0.25">
      <c r="A48" s="20"/>
      <c r="B48" s="20"/>
      <c r="C48" s="14"/>
    </row>
    <row r="49" spans="1:6" ht="30" customHeight="1" x14ac:dyDescent="0.25">
      <c r="A49" s="20"/>
      <c r="B49" s="20"/>
      <c r="C49" s="18"/>
      <c r="D49" s="18"/>
      <c r="E49" s="18"/>
      <c r="F49" s="18"/>
    </row>
    <row r="50" spans="1:6" ht="30" customHeight="1" x14ac:dyDescent="0.25">
      <c r="A50" s="20"/>
      <c r="B50" s="20"/>
    </row>
    <row r="51" spans="1:6" ht="30" customHeight="1" x14ac:dyDescent="0.25">
      <c r="A51" s="21"/>
      <c r="B51" s="20"/>
    </row>
    <row r="52" spans="1:6" ht="30" customHeight="1" x14ac:dyDescent="0.25">
      <c r="A52" s="21"/>
      <c r="B52" s="22"/>
    </row>
    <row r="53" spans="1:6" ht="30" customHeight="1" x14ac:dyDescent="0.25">
      <c r="A53" s="21"/>
      <c r="B53" s="22"/>
      <c r="C53" s="16"/>
      <c r="D53" s="16"/>
      <c r="E53" s="16"/>
      <c r="F53" s="16"/>
    </row>
    <row r="54" spans="1:6" ht="30" customHeight="1" x14ac:dyDescent="0.25">
      <c r="A54" s="21"/>
      <c r="B54" s="20"/>
      <c r="C54" s="16"/>
      <c r="D54" s="16"/>
      <c r="E54" s="16"/>
      <c r="F54" s="16"/>
    </row>
    <row r="55" spans="1:6" ht="30" customHeight="1" x14ac:dyDescent="0.25">
      <c r="A55" s="21"/>
      <c r="B55" s="22"/>
      <c r="C55" s="16"/>
      <c r="D55" s="16"/>
      <c r="E55" s="16"/>
      <c r="F55" s="16"/>
    </row>
    <row r="56" spans="1:6" ht="30" customHeight="1" x14ac:dyDescent="0.25">
      <c r="A56" s="21"/>
      <c r="B56" s="20"/>
      <c r="C56" s="16"/>
      <c r="D56" s="16"/>
      <c r="E56" s="16"/>
      <c r="F56" s="16"/>
    </row>
    <row r="57" spans="1:6" ht="30" customHeight="1" x14ac:dyDescent="0.25">
      <c r="A57" s="21"/>
      <c r="B57" s="22"/>
      <c r="C57" s="16"/>
      <c r="D57" s="16"/>
      <c r="E57" s="16"/>
      <c r="F57" s="16"/>
    </row>
    <row r="58" spans="1:6" ht="30" customHeight="1" x14ac:dyDescent="0.25">
      <c r="A58" s="21"/>
      <c r="B58" s="22"/>
      <c r="C58" s="16"/>
      <c r="D58" s="16"/>
      <c r="E58" s="16"/>
      <c r="F58" s="16"/>
    </row>
    <row r="59" spans="1:6" ht="30" customHeight="1" x14ac:dyDescent="0.25">
      <c r="A59" s="21"/>
      <c r="B59" s="20"/>
      <c r="C59" s="16"/>
      <c r="D59" s="16"/>
      <c r="E59" s="16"/>
      <c r="F59" s="16"/>
    </row>
    <row r="60" spans="1:6" ht="30" customHeight="1" x14ac:dyDescent="0.25">
      <c r="A60" s="21"/>
      <c r="B60" s="22"/>
      <c r="C60" s="16"/>
      <c r="D60" s="16"/>
      <c r="E60" s="16"/>
      <c r="F60" s="16"/>
    </row>
    <row r="61" spans="1:6" ht="30" customHeight="1" x14ac:dyDescent="0.25">
      <c r="A61" s="21"/>
      <c r="B61" s="22"/>
      <c r="C61" s="14"/>
      <c r="D61" s="16"/>
      <c r="E61" s="16"/>
      <c r="F61" s="16"/>
    </row>
    <row r="62" spans="1:6" ht="30" customHeight="1" x14ac:dyDescent="0.25">
      <c r="A62" s="21"/>
      <c r="B62" s="20"/>
      <c r="C62" s="14"/>
      <c r="D62" s="16"/>
      <c r="E62" s="16"/>
      <c r="F62" s="16"/>
    </row>
    <row r="63" spans="1:6" ht="30" customHeight="1" x14ac:dyDescent="0.25">
      <c r="A63" s="21"/>
      <c r="B63" s="22"/>
      <c r="C63" s="14"/>
      <c r="D63" s="16"/>
      <c r="E63" s="16"/>
      <c r="F63" s="16"/>
    </row>
    <row r="64" spans="1:6" ht="30" customHeight="1" x14ac:dyDescent="0.25">
      <c r="A64" s="21"/>
      <c r="B64" s="20"/>
      <c r="C64" s="14"/>
      <c r="D64" s="16"/>
      <c r="E64" s="16"/>
      <c r="F64" s="16"/>
    </row>
    <row r="65" spans="1:6" ht="30" customHeight="1" x14ac:dyDescent="0.25">
      <c r="A65" s="21"/>
      <c r="B65" s="22"/>
      <c r="C65" s="14"/>
      <c r="D65" s="16"/>
      <c r="E65" s="16"/>
      <c r="F65" s="16"/>
    </row>
    <row r="66" spans="1:6" ht="30" customHeight="1" x14ac:dyDescent="0.25">
      <c r="A66" s="21"/>
      <c r="B66" s="20"/>
      <c r="C66" s="14"/>
      <c r="D66" s="16"/>
      <c r="E66" s="16"/>
      <c r="F66" s="16"/>
    </row>
    <row r="67" spans="1:6" ht="30" customHeight="1" x14ac:dyDescent="0.25">
      <c r="A67" s="21"/>
      <c r="B67" s="22"/>
      <c r="C67" s="14"/>
      <c r="D67" s="16"/>
      <c r="E67" s="16"/>
      <c r="F67" s="16"/>
    </row>
    <row r="68" spans="1:6" ht="30" customHeight="1" x14ac:dyDescent="0.25">
      <c r="A68" s="21"/>
      <c r="B68" s="20"/>
      <c r="C68" s="14"/>
      <c r="D68" s="16"/>
      <c r="E68" s="16"/>
      <c r="F68" s="16"/>
    </row>
    <row r="69" spans="1:6" ht="30" customHeight="1" x14ac:dyDescent="0.25">
      <c r="A69" s="21"/>
      <c r="B69" s="22"/>
      <c r="C69" s="14"/>
      <c r="D69" s="16"/>
      <c r="E69" s="16"/>
      <c r="F69" s="16"/>
    </row>
    <row r="70" spans="1:6" ht="30" customHeight="1" x14ac:dyDescent="0.25">
      <c r="A70" s="20"/>
      <c r="B70" s="20"/>
      <c r="C70" s="14"/>
      <c r="D70" s="16"/>
      <c r="E70" s="16"/>
      <c r="F70" s="16"/>
    </row>
    <row r="71" spans="1:6" ht="30" customHeight="1" x14ac:dyDescent="0.25">
      <c r="A71" s="20"/>
      <c r="B71" s="20"/>
      <c r="C71" s="14"/>
      <c r="D71" s="16"/>
      <c r="E71" s="16"/>
      <c r="F71" s="16"/>
    </row>
    <row r="72" spans="1:6" ht="30" customHeight="1" x14ac:dyDescent="0.25">
      <c r="A72" s="20"/>
      <c r="B72" s="20"/>
      <c r="C72" s="14"/>
      <c r="D72" s="16"/>
      <c r="E72" s="16"/>
      <c r="F72" s="16"/>
    </row>
    <row r="73" spans="1:6" ht="30" customHeight="1" x14ac:dyDescent="0.25">
      <c r="A73" s="20"/>
      <c r="B73" s="20"/>
      <c r="C73" s="14"/>
      <c r="D73" s="16"/>
      <c r="E73" s="16"/>
      <c r="F73" s="16"/>
    </row>
    <row r="74" spans="1:6" ht="30" customHeight="1" x14ac:dyDescent="0.25">
      <c r="A74" s="21"/>
      <c r="B74" s="20"/>
      <c r="C74" s="14"/>
      <c r="D74" s="16"/>
      <c r="E74" s="16"/>
      <c r="F74" s="16"/>
    </row>
    <row r="75" spans="1:6" ht="30" customHeight="1" x14ac:dyDescent="0.25">
      <c r="A75" s="21"/>
      <c r="B75" s="22"/>
      <c r="C75" s="14"/>
      <c r="D75" s="16"/>
      <c r="E75" s="16"/>
      <c r="F75" s="16"/>
    </row>
    <row r="76" spans="1:6" ht="30" customHeight="1" x14ac:dyDescent="0.25">
      <c r="A76" s="20"/>
      <c r="B76" s="20"/>
      <c r="C76" s="14"/>
      <c r="D76" s="16"/>
    </row>
    <row r="77" spans="1:6" ht="30" customHeight="1" x14ac:dyDescent="0.25">
      <c r="A77" s="21"/>
      <c r="B77" s="20"/>
      <c r="C77" s="14"/>
    </row>
    <row r="78" spans="1:6" ht="30" customHeight="1" x14ac:dyDescent="0.25">
      <c r="A78" s="21"/>
      <c r="B78" s="22"/>
      <c r="C78" s="14"/>
    </row>
    <row r="79" spans="1:6" ht="30" customHeight="1" x14ac:dyDescent="0.25">
      <c r="A79" s="21"/>
      <c r="B79" s="22"/>
      <c r="C79" s="14"/>
    </row>
    <row r="80" spans="1:6" ht="30" customHeight="1" x14ac:dyDescent="0.25">
      <c r="A80" s="20"/>
      <c r="B80" s="20"/>
      <c r="C80" s="14"/>
    </row>
    <row r="81" spans="1:3" ht="30" customHeight="1" x14ac:dyDescent="0.25">
      <c r="A81" s="20"/>
      <c r="B81" s="20"/>
      <c r="C81" s="14"/>
    </row>
    <row r="82" spans="1:3" ht="30" customHeight="1" x14ac:dyDescent="0.25">
      <c r="A82" s="20"/>
      <c r="B82" s="20"/>
      <c r="C82" s="14"/>
    </row>
    <row r="83" spans="1:3" ht="30" customHeight="1" x14ac:dyDescent="0.25">
      <c r="A83" s="20"/>
      <c r="B83" s="20"/>
    </row>
    <row r="84" spans="1:3" ht="30" customHeight="1" x14ac:dyDescent="0.25">
      <c r="A84" s="20"/>
      <c r="B84" s="20"/>
    </row>
    <row r="85" spans="1:3" ht="30" customHeight="1" x14ac:dyDescent="0.25">
      <c r="A85" s="20"/>
      <c r="B85" s="20"/>
    </row>
    <row r="86" spans="1:3" ht="30" customHeight="1" x14ac:dyDescent="0.25">
      <c r="A86" s="20"/>
      <c r="B86" s="20"/>
    </row>
    <row r="87" spans="1:3" ht="30" customHeight="1" x14ac:dyDescent="0.25">
      <c r="A87" s="20"/>
      <c r="B87" s="20"/>
    </row>
    <row r="88" spans="1:3" ht="30" customHeight="1" x14ac:dyDescent="0.25">
      <c r="A88" s="21"/>
      <c r="B88" s="20"/>
    </row>
    <row r="89" spans="1:3" ht="30" customHeight="1" x14ac:dyDescent="0.25">
      <c r="A89" s="21"/>
      <c r="B89" s="22"/>
    </row>
    <row r="90" spans="1:3" ht="30" customHeight="1" x14ac:dyDescent="0.25">
      <c r="A90" s="20"/>
      <c r="B90" s="20"/>
    </row>
    <row r="91" spans="1:3" ht="30" customHeight="1" x14ac:dyDescent="0.25">
      <c r="A91" s="20"/>
      <c r="B91" s="20"/>
    </row>
    <row r="92" spans="1:3" ht="30" customHeight="1" x14ac:dyDescent="0.25">
      <c r="A92" s="20"/>
      <c r="B92" s="20"/>
    </row>
    <row r="93" spans="1:3" ht="30" customHeight="1" x14ac:dyDescent="0.25">
      <c r="A93" s="20"/>
      <c r="B93" s="20"/>
    </row>
    <row r="94" spans="1:3" ht="30" customHeight="1" x14ac:dyDescent="0.25">
      <c r="A94" s="21"/>
      <c r="B94" s="20"/>
    </row>
    <row r="95" spans="1:3" ht="30" customHeight="1" x14ac:dyDescent="0.25">
      <c r="A95" s="21"/>
      <c r="B95" s="22"/>
    </row>
    <row r="96" spans="1:3" ht="30" customHeight="1" x14ac:dyDescent="0.25">
      <c r="A96" s="20"/>
      <c r="B96" s="20"/>
    </row>
    <row r="97" spans="1:2" ht="30" customHeight="1" x14ac:dyDescent="0.25">
      <c r="A97" s="20"/>
      <c r="B97" s="20"/>
    </row>
    <row r="98" spans="1:2" ht="30" customHeight="1" x14ac:dyDescent="0.25">
      <c r="A98" s="21"/>
      <c r="B98" s="20"/>
    </row>
    <row r="99" spans="1:2" ht="30" customHeight="1" x14ac:dyDescent="0.25">
      <c r="A99" s="21"/>
      <c r="B99" s="22"/>
    </row>
    <row r="100" spans="1:2" ht="30" customHeight="1" x14ac:dyDescent="0.25">
      <c r="A100" s="21"/>
      <c r="B100" s="22"/>
    </row>
    <row r="101" spans="1:2" ht="30" customHeight="1" x14ac:dyDescent="0.25">
      <c r="A101" s="21"/>
      <c r="B101" s="20"/>
    </row>
    <row r="102" spans="1:2" ht="30" customHeight="1" x14ac:dyDescent="0.25">
      <c r="A102" s="21"/>
      <c r="B102" s="22"/>
    </row>
    <row r="103" spans="1:2" ht="30" customHeight="1" x14ac:dyDescent="0.25">
      <c r="A103" s="20"/>
      <c r="B103" s="20"/>
    </row>
    <row r="104" spans="1:2" ht="30" customHeight="1" x14ac:dyDescent="0.25">
      <c r="A104" s="21"/>
      <c r="B104" s="20"/>
    </row>
    <row r="105" spans="1:2" ht="30" customHeight="1" x14ac:dyDescent="0.25">
      <c r="A105" s="21"/>
      <c r="B105" s="22"/>
    </row>
    <row r="106" spans="1:2" ht="30" customHeight="1" x14ac:dyDescent="0.25">
      <c r="A106" s="20"/>
      <c r="B106" s="20"/>
    </row>
    <row r="107" spans="1:2" ht="30" customHeight="1" x14ac:dyDescent="0.25">
      <c r="A107" s="21"/>
      <c r="B107" s="20"/>
    </row>
    <row r="108" spans="1:2" ht="30" customHeight="1" x14ac:dyDescent="0.25">
      <c r="A108" s="21"/>
      <c r="B108" s="22"/>
    </row>
    <row r="109" spans="1:2" ht="30" customHeight="1" x14ac:dyDescent="0.25">
      <c r="A109" s="21"/>
      <c r="B109" s="20"/>
    </row>
    <row r="110" spans="1:2" ht="30" customHeight="1" x14ac:dyDescent="0.25">
      <c r="A110" s="21"/>
      <c r="B110" s="22"/>
    </row>
    <row r="111" spans="1:2" ht="30" customHeight="1" x14ac:dyDescent="0.25">
      <c r="A111" s="21"/>
      <c r="B111" s="22"/>
    </row>
    <row r="112" spans="1:2" ht="30" customHeight="1" x14ac:dyDescent="0.25">
      <c r="A112" s="21"/>
      <c r="B112" s="20"/>
    </row>
    <row r="113" spans="1:2" ht="30" customHeight="1" x14ac:dyDescent="0.25">
      <c r="A113" s="21"/>
      <c r="B113" s="22"/>
    </row>
    <row r="114" spans="1:2" ht="30" customHeight="1" x14ac:dyDescent="0.25">
      <c r="A114" s="21"/>
      <c r="B114" s="22"/>
    </row>
    <row r="115" spans="1:2" ht="30" customHeight="1" x14ac:dyDescent="0.25">
      <c r="A115" s="21"/>
      <c r="B115" s="20"/>
    </row>
    <row r="116" spans="1:2" ht="30" customHeight="1" x14ac:dyDescent="0.25">
      <c r="A116" s="21"/>
      <c r="B116" s="22"/>
    </row>
    <row r="117" spans="1:2" ht="30" customHeight="1" x14ac:dyDescent="0.25">
      <c r="A117" s="21"/>
      <c r="B117" s="20"/>
    </row>
    <row r="118" spans="1:2" ht="30" customHeight="1" x14ac:dyDescent="0.25">
      <c r="A118" s="21"/>
      <c r="B118" s="22"/>
    </row>
    <row r="119" spans="1:2" ht="30" customHeight="1" x14ac:dyDescent="0.25">
      <c r="A119" s="21"/>
      <c r="B119" s="20"/>
    </row>
    <row r="120" spans="1:2" ht="30" customHeight="1" x14ac:dyDescent="0.25">
      <c r="A120" s="21"/>
      <c r="B120" s="22"/>
    </row>
    <row r="121" spans="1:2" ht="30" customHeight="1" x14ac:dyDescent="0.25">
      <c r="A121" s="21"/>
      <c r="B121" s="22"/>
    </row>
    <row r="122" spans="1:2" ht="30" customHeight="1" x14ac:dyDescent="0.25">
      <c r="A122" s="21"/>
      <c r="B122" s="20"/>
    </row>
    <row r="123" spans="1:2" ht="30" customHeight="1" x14ac:dyDescent="0.25">
      <c r="A123" s="21"/>
      <c r="B123" s="22"/>
    </row>
    <row r="124" spans="1:2" ht="30" customHeight="1" x14ac:dyDescent="0.25">
      <c r="A124" s="21"/>
      <c r="B124" s="20"/>
    </row>
    <row r="125" spans="1:2" ht="30" customHeight="1" x14ac:dyDescent="0.25">
      <c r="A125" s="21"/>
      <c r="B125" s="22"/>
    </row>
    <row r="126" spans="1:2" ht="30" customHeight="1" x14ac:dyDescent="0.25">
      <c r="A126" s="21"/>
      <c r="B126" s="20"/>
    </row>
    <row r="127" spans="1:2" ht="30" customHeight="1" x14ac:dyDescent="0.25">
      <c r="A127" s="21"/>
      <c r="B127" s="22"/>
    </row>
    <row r="128" spans="1:2" ht="30" customHeight="1" x14ac:dyDescent="0.25">
      <c r="A128" s="21"/>
      <c r="B128" s="22"/>
    </row>
    <row r="129" spans="1:2" ht="30" customHeight="1" x14ac:dyDescent="0.25">
      <c r="A129" s="20"/>
      <c r="B129" s="20"/>
    </row>
    <row r="130" spans="1:2" ht="30" customHeight="1" x14ac:dyDescent="0.25">
      <c r="A130" s="21"/>
      <c r="B130" s="20"/>
    </row>
    <row r="131" spans="1:2" ht="30" customHeight="1" x14ac:dyDescent="0.25">
      <c r="A131" s="21"/>
      <c r="B131" s="20"/>
    </row>
    <row r="132" spans="1:2" ht="30" customHeight="1" x14ac:dyDescent="0.25">
      <c r="A132" s="20"/>
      <c r="B132" s="20"/>
    </row>
    <row r="133" spans="1:2" ht="30" customHeight="1" x14ac:dyDescent="0.25">
      <c r="A133" s="20"/>
      <c r="B133" s="20"/>
    </row>
    <row r="134" spans="1:2" ht="30" customHeight="1" x14ac:dyDescent="0.25">
      <c r="A134" s="20"/>
      <c r="B134" s="20"/>
    </row>
    <row r="135" spans="1:2" ht="30" customHeight="1" x14ac:dyDescent="0.25">
      <c r="A135" s="20"/>
      <c r="B135" s="20"/>
    </row>
    <row r="136" spans="1:2" ht="30" customHeight="1" x14ac:dyDescent="0.25">
      <c r="A136" s="20"/>
      <c r="B136" s="20"/>
    </row>
    <row r="137" spans="1:2" ht="30" customHeight="1" x14ac:dyDescent="0.25">
      <c r="A137" s="20"/>
      <c r="B137" s="20"/>
    </row>
    <row r="138" spans="1:2" ht="30" customHeight="1" x14ac:dyDescent="0.25">
      <c r="A138" s="21"/>
      <c r="B138" s="20"/>
    </row>
    <row r="139" spans="1:2" ht="30" customHeight="1" x14ac:dyDescent="0.25">
      <c r="A139" s="21"/>
      <c r="B139" s="22"/>
    </row>
    <row r="140" spans="1:2" ht="30" customHeight="1" x14ac:dyDescent="0.25">
      <c r="A140" s="21"/>
      <c r="B140" s="20"/>
    </row>
    <row r="141" spans="1:2" ht="30" customHeight="1" x14ac:dyDescent="0.25">
      <c r="A141" s="21"/>
      <c r="B141" s="22"/>
    </row>
  </sheetData>
  <customSheetViews>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workbookViewId="0"/>
  </sheetViews>
  <sheetFormatPr baseColWidth="10" defaultColWidth="9.140625" defaultRowHeight="15" x14ac:dyDescent="0.25"/>
  <cols>
    <col min="1" max="1" width="3.42578125" customWidth="1"/>
    <col min="2" max="2" width="5.85546875" customWidth="1"/>
    <col min="3" max="133" width="1" customWidth="1"/>
  </cols>
  <sheetData>
    <row r="1" spans="2:129" x14ac:dyDescent="0.25">
      <c r="B1" s="36"/>
    </row>
    <row r="2" spans="2:129" ht="18.75" x14ac:dyDescent="0.3">
      <c r="B2" s="3"/>
      <c r="C2" s="4"/>
      <c r="D2" s="4"/>
      <c r="E2" s="4"/>
      <c r="F2" s="4"/>
      <c r="G2" s="4"/>
    </row>
    <row r="3" spans="2:129" ht="18" x14ac:dyDescent="0.25">
      <c r="B3" s="62" t="s">
        <v>1236</v>
      </c>
      <c r="C3" s="74"/>
      <c r="D3" s="62"/>
      <c r="E3" s="74"/>
      <c r="F3" s="62"/>
      <c r="G3" s="62"/>
      <c r="H3" s="62"/>
      <c r="I3" s="74"/>
      <c r="J3" s="74"/>
      <c r="K3" s="74"/>
    </row>
    <row r="4" spans="2:129" ht="18" x14ac:dyDescent="0.25">
      <c r="B4" s="36" t="s">
        <v>720</v>
      </c>
      <c r="C4" s="74"/>
      <c r="D4" s="62"/>
      <c r="E4" s="62"/>
      <c r="F4" s="74"/>
      <c r="G4" s="74"/>
      <c r="H4" s="74"/>
      <c r="I4" s="74"/>
      <c r="J4" s="74"/>
      <c r="K4" s="152"/>
    </row>
    <row r="5" spans="2:129" ht="15.75" x14ac:dyDescent="0.25">
      <c r="B5" s="6"/>
      <c r="C5" s="74"/>
      <c r="D5" s="6"/>
      <c r="E5" s="6"/>
      <c r="F5" s="74"/>
      <c r="G5" s="74"/>
      <c r="H5" s="74"/>
      <c r="I5" s="74"/>
      <c r="J5" s="74"/>
      <c r="K5" s="152"/>
    </row>
    <row r="6" spans="2:129" ht="15.75" x14ac:dyDescent="0.25">
      <c r="B6" s="74"/>
      <c r="C6" s="74"/>
      <c r="D6" s="6"/>
      <c r="E6" s="6"/>
      <c r="F6" s="74"/>
      <c r="G6" s="74"/>
      <c r="H6" s="74"/>
      <c r="I6" s="74"/>
      <c r="J6" s="74"/>
      <c r="K6" s="44"/>
      <c r="L6" s="144"/>
      <c r="M6" s="144"/>
    </row>
    <row r="7" spans="2:129" ht="15.75" x14ac:dyDescent="0.25">
      <c r="B7" s="205" t="s">
        <v>984</v>
      </c>
      <c r="C7" s="77"/>
      <c r="D7" s="205"/>
      <c r="E7" s="205"/>
      <c r="F7" s="77"/>
      <c r="G7" s="77"/>
      <c r="H7" s="77"/>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CY7" s="41"/>
      <c r="CZ7" s="144"/>
      <c r="DA7" s="144"/>
    </row>
    <row r="8" spans="2:129" x14ac:dyDescent="0.25">
      <c r="B8" s="1090" t="s">
        <v>3381</v>
      </c>
      <c r="C8" s="555"/>
      <c r="D8" s="556"/>
      <c r="E8" s="556"/>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Y8" s="41" t="str">
        <f>Inhalt!$C$7</f>
        <v>V. OncoBox: P1.1.1 (251203)</v>
      </c>
      <c r="CZ8" s="144"/>
      <c r="DA8" s="144"/>
    </row>
    <row r="9" spans="2:129" ht="15.75" x14ac:dyDescent="0.25">
      <c r="C9" s="74"/>
      <c r="D9" s="74"/>
      <c r="E9" s="74"/>
      <c r="F9" s="74"/>
      <c r="G9" s="74"/>
      <c r="H9" s="74"/>
      <c r="I9" s="6"/>
      <c r="J9" s="6"/>
      <c r="CY9" s="41" t="str">
        <f>Inhalt!$C$8</f>
        <v>V. Spezifikation: P1.1.1 (251203)</v>
      </c>
      <c r="CZ9" s="144"/>
      <c r="DA9" s="144"/>
    </row>
    <row r="10" spans="2:129" ht="30" customHeight="1" x14ac:dyDescent="0.25">
      <c r="C10" s="74"/>
      <c r="D10" s="74"/>
      <c r="E10" s="74"/>
      <c r="F10" s="74"/>
      <c r="G10" s="74"/>
      <c r="H10" s="74"/>
      <c r="I10" s="74"/>
      <c r="J10" s="74"/>
      <c r="CY10" s="1534" t="s">
        <v>1724</v>
      </c>
      <c r="CZ10" s="1535"/>
      <c r="DA10" s="1535"/>
      <c r="DB10" s="1535"/>
      <c r="DC10" s="1535"/>
      <c r="DD10" s="1535"/>
      <c r="DE10" s="1535"/>
      <c r="DF10" s="1535"/>
      <c r="DG10" s="1535"/>
      <c r="DH10" s="1535"/>
      <c r="DI10" s="1535"/>
      <c r="DJ10" s="1535"/>
      <c r="DK10" s="1535"/>
      <c r="DL10" s="1535"/>
      <c r="DM10" s="1535"/>
      <c r="DN10" s="1535"/>
      <c r="DO10" s="1535"/>
      <c r="DP10" s="1535"/>
      <c r="DQ10" s="1535"/>
      <c r="DR10" s="1535"/>
      <c r="DS10" s="1535"/>
      <c r="DT10" s="1535"/>
      <c r="DU10" s="1535"/>
      <c r="DV10" s="1535"/>
      <c r="DW10" s="1535"/>
      <c r="DX10" s="1535"/>
      <c r="DY10" s="1535"/>
    </row>
    <row r="11" spans="2:129" ht="7.5" customHeight="1" x14ac:dyDescent="0.25"/>
    <row r="12" spans="2:129" ht="15" customHeight="1" x14ac:dyDescent="0.25">
      <c r="B12" s="2111" t="s">
        <v>894</v>
      </c>
      <c r="C12" s="2111"/>
      <c r="D12" s="2111"/>
      <c r="E12" s="2111"/>
      <c r="F12" s="2111"/>
      <c r="G12" s="2111"/>
      <c r="H12" s="2111"/>
      <c r="I12" s="2111"/>
      <c r="J12" s="2111"/>
      <c r="K12" s="2111"/>
      <c r="L12" s="2111"/>
      <c r="M12" s="2111"/>
      <c r="N12" s="2111"/>
      <c r="O12" s="41"/>
      <c r="P12" s="41"/>
      <c r="Q12" s="41" t="s">
        <v>913</v>
      </c>
      <c r="R12" s="41"/>
      <c r="S12" s="41"/>
      <c r="T12" s="41"/>
      <c r="U12" s="41"/>
      <c r="V12" s="41"/>
      <c r="W12" s="41"/>
      <c r="X12" s="41"/>
      <c r="Y12" s="41"/>
      <c r="Z12" s="41"/>
      <c r="AA12" s="41"/>
      <c r="AB12" s="41"/>
      <c r="AC12" s="41"/>
      <c r="AD12" s="41"/>
      <c r="AE12" s="41"/>
      <c r="AF12" s="41"/>
      <c r="AG12" s="41"/>
      <c r="AH12" s="463"/>
      <c r="AI12" s="463"/>
    </row>
    <row r="13" spans="2:129" x14ac:dyDescent="0.25">
      <c r="B13" s="547" t="s">
        <v>898</v>
      </c>
      <c r="C13" s="547"/>
      <c r="D13" s="547"/>
      <c r="E13" s="547"/>
      <c r="F13" s="547"/>
      <c r="G13" s="547"/>
      <c r="H13" s="547"/>
      <c r="I13" s="547"/>
      <c r="J13" s="41"/>
      <c r="K13" s="41"/>
      <c r="L13" s="41"/>
      <c r="M13" s="41"/>
      <c r="N13" s="41"/>
      <c r="O13" s="41"/>
      <c r="P13" s="41"/>
      <c r="Q13" s="41" t="s">
        <v>914</v>
      </c>
      <c r="R13" s="41"/>
      <c r="S13" s="41"/>
      <c r="T13" s="41"/>
      <c r="U13" s="528"/>
      <c r="V13" s="528"/>
      <c r="W13" s="41"/>
      <c r="X13" s="528"/>
      <c r="Y13" s="528"/>
      <c r="Z13" s="528"/>
      <c r="AA13" s="528"/>
      <c r="AB13" s="528"/>
      <c r="AC13" s="528"/>
      <c r="AD13" s="528"/>
      <c r="AE13" s="41"/>
      <c r="AF13" s="41"/>
      <c r="AG13" s="41"/>
      <c r="AH13" s="463"/>
      <c r="AI13" s="463"/>
    </row>
    <row r="14" spans="2:129" x14ac:dyDescent="0.25">
      <c r="B14" s="547" t="s">
        <v>3373</v>
      </c>
      <c r="C14" s="547"/>
      <c r="D14" s="547"/>
      <c r="E14" s="547"/>
      <c r="F14" s="547"/>
      <c r="G14" s="547"/>
      <c r="H14" s="547"/>
      <c r="I14" s="547"/>
      <c r="J14" s="41"/>
      <c r="K14" s="41"/>
      <c r="L14" s="41"/>
      <c r="M14" s="41"/>
      <c r="N14" s="41"/>
      <c r="O14" s="41"/>
      <c r="P14" s="41"/>
      <c r="Q14" s="41" t="s">
        <v>895</v>
      </c>
      <c r="R14" s="41"/>
      <c r="S14" s="41"/>
      <c r="T14" s="41"/>
      <c r="U14" s="528"/>
      <c r="V14" s="528"/>
      <c r="W14" s="41"/>
      <c r="X14" s="528"/>
      <c r="Y14" s="528"/>
      <c r="Z14" s="528"/>
      <c r="AA14" s="528"/>
      <c r="AB14" s="528"/>
      <c r="AC14" s="528"/>
      <c r="AD14" s="528"/>
      <c r="AE14" s="41"/>
      <c r="AF14" s="41"/>
      <c r="AG14" s="41"/>
      <c r="AH14" s="463"/>
      <c r="AI14" s="463"/>
    </row>
    <row r="15" spans="2:129" x14ac:dyDescent="0.25">
      <c r="B15" s="218" t="s">
        <v>896</v>
      </c>
      <c r="C15" s="547"/>
      <c r="D15" s="547"/>
      <c r="E15" s="547"/>
      <c r="F15" s="547"/>
      <c r="G15" s="547"/>
      <c r="H15" s="547"/>
      <c r="I15" s="547"/>
      <c r="J15" s="41"/>
      <c r="K15" s="41"/>
      <c r="L15" s="41"/>
      <c r="M15" s="41"/>
      <c r="N15" s="41"/>
      <c r="O15" s="41"/>
      <c r="P15" s="41"/>
      <c r="Q15" s="41" t="s">
        <v>897</v>
      </c>
      <c r="R15" s="41"/>
      <c r="S15" s="41"/>
      <c r="T15" s="41"/>
      <c r="U15" s="528"/>
      <c r="V15" s="528"/>
      <c r="W15" s="41"/>
      <c r="X15" s="528"/>
      <c r="Y15" s="528"/>
      <c r="Z15" s="528"/>
      <c r="AA15" s="528"/>
      <c r="AB15" s="528"/>
      <c r="AC15" s="528"/>
      <c r="AD15" s="528"/>
      <c r="AE15" s="41"/>
      <c r="AF15" s="41"/>
      <c r="AG15" s="41"/>
      <c r="AH15" s="463"/>
      <c r="AI15" s="463"/>
    </row>
    <row r="16" spans="2:129" ht="3.75" customHeight="1" x14ac:dyDescent="0.25">
      <c r="C16" s="448"/>
      <c r="D16" s="448"/>
      <c r="E16" s="448"/>
      <c r="F16" s="448"/>
      <c r="G16" s="448"/>
      <c r="H16" s="448"/>
      <c r="I16" s="447"/>
      <c r="U16" s="144"/>
      <c r="V16" s="144"/>
      <c r="X16" s="144"/>
      <c r="Y16" s="144"/>
      <c r="Z16" s="144"/>
      <c r="AA16" s="144"/>
      <c r="AB16" s="144"/>
      <c r="AC16" s="144"/>
      <c r="AD16" s="144"/>
    </row>
    <row r="17" spans="1:106" ht="3" customHeight="1" x14ac:dyDescent="0.25">
      <c r="U17" s="144"/>
      <c r="V17" s="144"/>
      <c r="X17" s="144"/>
      <c r="Y17" s="144"/>
      <c r="Z17" s="144"/>
      <c r="AA17" s="144"/>
      <c r="AB17" s="144"/>
      <c r="AC17" s="144"/>
      <c r="AD17" s="144"/>
    </row>
    <row r="18" spans="1:106" ht="3" customHeight="1" x14ac:dyDescent="0.25">
      <c r="A18" s="2187" t="s">
        <v>917</v>
      </c>
      <c r="B18" s="2157">
        <v>100</v>
      </c>
      <c r="C18" s="437"/>
      <c r="D18" s="438"/>
      <c r="E18" s="438"/>
      <c r="F18" s="438"/>
      <c r="G18" s="438"/>
      <c r="H18" s="438"/>
      <c r="I18" s="439"/>
      <c r="J18" s="439"/>
      <c r="K18" s="439"/>
      <c r="L18" s="439"/>
      <c r="M18" s="439"/>
      <c r="N18" s="439"/>
      <c r="O18" s="440"/>
    </row>
    <row r="19" spans="1:106" ht="3" customHeight="1" x14ac:dyDescent="0.25">
      <c r="A19" s="2187"/>
      <c r="B19" s="2158"/>
      <c r="C19" s="450"/>
      <c r="D19" s="18"/>
      <c r="E19" s="18"/>
      <c r="F19" s="18"/>
      <c r="G19" s="18"/>
      <c r="H19" s="18"/>
      <c r="O19" s="451"/>
    </row>
    <row r="20" spans="1:106" ht="3" customHeight="1" x14ac:dyDescent="0.25">
      <c r="A20" s="2187"/>
      <c r="B20" s="2158"/>
      <c r="C20" s="450"/>
      <c r="D20" s="18"/>
      <c r="E20" s="18"/>
      <c r="F20" s="18"/>
      <c r="G20" s="18"/>
      <c r="H20" s="18"/>
      <c r="O20" s="451"/>
    </row>
    <row r="21" spans="1:106" ht="3" customHeight="1" x14ac:dyDescent="0.25">
      <c r="A21" s="2187"/>
      <c r="B21" s="2158"/>
      <c r="C21" s="450"/>
      <c r="D21" s="18"/>
      <c r="E21" s="18"/>
      <c r="F21" s="18"/>
      <c r="G21" s="18"/>
      <c r="H21" s="18"/>
      <c r="O21" s="451"/>
    </row>
    <row r="22" spans="1:106" ht="3" customHeight="1" x14ac:dyDescent="0.25">
      <c r="A22" s="2187"/>
      <c r="B22" s="2159"/>
      <c r="C22" s="450"/>
      <c r="D22" s="18"/>
      <c r="E22" s="18"/>
      <c r="F22" s="18"/>
      <c r="G22" s="18"/>
      <c r="H22" s="18"/>
      <c r="O22" s="451"/>
    </row>
    <row r="23" spans="1:106" ht="3" customHeight="1" x14ac:dyDescent="0.25">
      <c r="A23" s="2187"/>
      <c r="B23" s="2157">
        <v>95</v>
      </c>
      <c r="C23" s="450"/>
      <c r="D23" s="18"/>
      <c r="E23" s="18"/>
      <c r="F23" s="18"/>
      <c r="G23" s="18"/>
      <c r="H23" s="18"/>
      <c r="O23" s="451"/>
    </row>
    <row r="24" spans="1:106" ht="3" customHeight="1" x14ac:dyDescent="0.25">
      <c r="A24" s="2187"/>
      <c r="B24" s="2158"/>
      <c r="C24" s="450"/>
      <c r="D24" s="18"/>
      <c r="E24" s="18"/>
      <c r="F24" s="18"/>
      <c r="G24" s="18"/>
      <c r="H24" s="18"/>
      <c r="O24" s="451"/>
    </row>
    <row r="25" spans="1:106" ht="3" customHeight="1" x14ac:dyDescent="0.25">
      <c r="A25" s="2187"/>
      <c r="B25" s="2158"/>
      <c r="C25" s="450"/>
      <c r="D25" s="18"/>
      <c r="E25" s="18"/>
      <c r="F25" s="18"/>
      <c r="G25" s="18"/>
      <c r="H25" s="18"/>
      <c r="O25" s="451"/>
    </row>
    <row r="26" spans="1:106" ht="3" customHeight="1" x14ac:dyDescent="0.25">
      <c r="A26" s="2187"/>
      <c r="B26" s="2158"/>
      <c r="C26" s="450"/>
      <c r="D26" s="18"/>
      <c r="E26" s="18"/>
      <c r="F26" s="18"/>
      <c r="G26" s="18"/>
      <c r="H26" s="18"/>
      <c r="O26" s="451"/>
      <c r="X26" s="452"/>
      <c r="CP26" s="451"/>
    </row>
    <row r="27" spans="1:106" ht="3" customHeight="1" x14ac:dyDescent="0.25">
      <c r="A27" s="2187"/>
      <c r="B27" s="2159"/>
      <c r="C27" s="450"/>
      <c r="D27" s="18"/>
      <c r="E27" s="18"/>
      <c r="F27" s="18"/>
      <c r="G27" s="18"/>
      <c r="H27" s="18"/>
      <c r="P27" s="439"/>
      <c r="Q27" s="439"/>
      <c r="R27" s="439"/>
      <c r="S27" s="439"/>
      <c r="T27" s="439"/>
      <c r="U27" s="439"/>
      <c r="V27" s="439"/>
      <c r="W27" s="439"/>
      <c r="X27" s="442"/>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B27" s="439"/>
      <c r="BC27" s="439"/>
      <c r="BD27" s="439"/>
      <c r="BE27" s="439"/>
      <c r="BF27" s="439"/>
      <c r="BG27" s="439"/>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40"/>
      <c r="CQ27" s="439"/>
      <c r="CR27" s="439"/>
      <c r="CS27" s="439"/>
      <c r="CT27" s="439"/>
      <c r="CU27" s="439"/>
      <c r="CV27" s="439"/>
      <c r="CW27" s="439"/>
      <c r="CX27" s="439"/>
      <c r="CY27" s="439"/>
      <c r="CZ27" s="439"/>
      <c r="DA27" s="439"/>
      <c r="DB27" s="440"/>
    </row>
    <row r="28" spans="1:106" ht="3" customHeight="1" x14ac:dyDescent="0.25">
      <c r="A28" s="2187"/>
      <c r="B28" s="2157">
        <v>90</v>
      </c>
      <c r="C28" s="450"/>
      <c r="D28" s="18"/>
      <c r="E28" s="18"/>
      <c r="F28" s="18"/>
      <c r="G28" s="18"/>
      <c r="H28" s="18"/>
      <c r="DB28" s="451"/>
    </row>
    <row r="29" spans="1:106" ht="3" customHeight="1" x14ac:dyDescent="0.25">
      <c r="A29" s="2187"/>
      <c r="B29" s="2158"/>
      <c r="C29" s="450"/>
      <c r="D29" s="18"/>
      <c r="E29" s="18"/>
      <c r="F29" s="18"/>
      <c r="G29" s="18"/>
      <c r="H29" s="18"/>
      <c r="DB29" s="451"/>
    </row>
    <row r="30" spans="1:106" ht="3" customHeight="1" x14ac:dyDescent="0.25">
      <c r="A30" s="2187"/>
      <c r="B30" s="2158"/>
      <c r="C30" s="450"/>
      <c r="D30" s="18"/>
      <c r="E30" s="18"/>
      <c r="F30" s="18"/>
      <c r="G30" s="18"/>
      <c r="H30" s="18"/>
      <c r="DB30" s="451"/>
    </row>
    <row r="31" spans="1:106" ht="3" customHeight="1" x14ac:dyDescent="0.25">
      <c r="A31" s="2187"/>
      <c r="B31" s="2158"/>
      <c r="C31" s="450"/>
      <c r="D31" s="18"/>
      <c r="E31" s="18"/>
      <c r="F31" s="18"/>
      <c r="G31" s="18"/>
      <c r="H31" s="18"/>
      <c r="DB31" s="451"/>
    </row>
    <row r="32" spans="1:106" ht="3" customHeight="1" x14ac:dyDescent="0.25">
      <c r="A32" s="2187"/>
      <c r="B32" s="2159"/>
      <c r="C32" s="450"/>
      <c r="D32" s="18"/>
      <c r="E32" s="18"/>
      <c r="F32" s="18"/>
      <c r="G32" s="18"/>
      <c r="H32" s="18"/>
      <c r="DB32" s="451"/>
    </row>
    <row r="33" spans="1:119" ht="3" customHeight="1" x14ac:dyDescent="0.25">
      <c r="A33" s="2187"/>
      <c r="B33" s="2157">
        <v>85</v>
      </c>
      <c r="C33" s="450"/>
      <c r="D33" s="18"/>
      <c r="E33" s="18"/>
      <c r="F33" s="18"/>
      <c r="G33" s="18"/>
      <c r="H33" s="18"/>
      <c r="DB33" s="451"/>
    </row>
    <row r="34" spans="1:119" ht="3" customHeight="1" x14ac:dyDescent="0.25">
      <c r="A34" s="2187"/>
      <c r="B34" s="2158"/>
      <c r="C34" s="450"/>
      <c r="D34" s="18"/>
      <c r="E34" s="18"/>
      <c r="F34" s="18"/>
      <c r="G34" s="18"/>
      <c r="H34" s="18"/>
      <c r="DB34" s="451"/>
    </row>
    <row r="35" spans="1:119" ht="3" customHeight="1" x14ac:dyDescent="0.25">
      <c r="A35" s="2187"/>
      <c r="B35" s="2158"/>
      <c r="C35" s="450"/>
      <c r="D35" s="18"/>
      <c r="E35" s="18"/>
      <c r="F35" s="18"/>
      <c r="G35" s="18"/>
      <c r="H35" s="18"/>
      <c r="DB35" s="451"/>
    </row>
    <row r="36" spans="1:119" ht="3" customHeight="1" x14ac:dyDescent="0.25">
      <c r="A36" s="2187"/>
      <c r="B36" s="2158"/>
      <c r="C36" s="450"/>
      <c r="D36" s="18"/>
      <c r="E36" s="18"/>
      <c r="F36" s="18"/>
      <c r="G36" s="18"/>
      <c r="H36" s="18"/>
      <c r="DB36" s="451"/>
    </row>
    <row r="37" spans="1:119" ht="3" customHeight="1" x14ac:dyDescent="0.25">
      <c r="A37" s="2187"/>
      <c r="B37" s="2159"/>
      <c r="C37" s="450"/>
      <c r="D37" s="18"/>
      <c r="E37" s="18"/>
      <c r="F37" s="18"/>
      <c r="G37" s="18"/>
      <c r="H37" s="18"/>
      <c r="DB37" s="451"/>
    </row>
    <row r="38" spans="1:119" ht="3" customHeight="1" x14ac:dyDescent="0.25">
      <c r="A38" s="2187"/>
      <c r="B38" s="2157">
        <v>80</v>
      </c>
      <c r="C38" s="450"/>
      <c r="D38" s="18"/>
      <c r="E38" s="18"/>
      <c r="F38" s="18"/>
      <c r="G38" s="18"/>
      <c r="H38" s="18"/>
      <c r="DB38" s="451"/>
      <c r="DK38" s="242"/>
      <c r="DL38" s="451"/>
    </row>
    <row r="39" spans="1:119" ht="3" customHeight="1" x14ac:dyDescent="0.25">
      <c r="A39" s="2187"/>
      <c r="B39" s="2158"/>
      <c r="C39" s="450"/>
      <c r="D39" s="18"/>
      <c r="E39" s="18"/>
      <c r="F39" s="18"/>
      <c r="G39" s="18"/>
      <c r="H39" s="18"/>
      <c r="DC39" s="439"/>
      <c r="DD39" s="439"/>
      <c r="DE39" s="439"/>
      <c r="DF39" s="439"/>
      <c r="DG39" s="439"/>
      <c r="DH39" s="439"/>
      <c r="DI39" s="439"/>
      <c r="DJ39" s="439"/>
      <c r="DK39" s="439"/>
      <c r="DL39" s="440"/>
      <c r="DM39" s="439"/>
      <c r="DN39" s="440"/>
      <c r="DO39" s="452"/>
    </row>
    <row r="40" spans="1:119" ht="3" customHeight="1" x14ac:dyDescent="0.25">
      <c r="A40" s="2187"/>
      <c r="B40" s="2158"/>
      <c r="C40" s="450"/>
      <c r="D40" s="18"/>
      <c r="E40" s="18"/>
      <c r="F40" s="18"/>
      <c r="G40" s="18"/>
      <c r="H40" s="18"/>
      <c r="DN40" s="451"/>
      <c r="DO40" s="452"/>
    </row>
    <row r="41" spans="1:119" ht="3" customHeight="1" x14ac:dyDescent="0.25">
      <c r="A41" s="2187"/>
      <c r="B41" s="2158"/>
      <c r="C41" s="450"/>
      <c r="D41" s="18"/>
      <c r="E41" s="18"/>
      <c r="F41" s="18"/>
      <c r="G41" s="18"/>
      <c r="H41" s="18"/>
      <c r="DN41" s="451"/>
      <c r="DO41" s="452"/>
    </row>
    <row r="42" spans="1:119" ht="3" customHeight="1" x14ac:dyDescent="0.25">
      <c r="A42" s="2187"/>
      <c r="B42" s="2159"/>
      <c r="C42" s="450"/>
      <c r="D42" s="18"/>
      <c r="E42" s="18"/>
      <c r="F42" s="18"/>
      <c r="G42" s="18"/>
      <c r="H42" s="18"/>
      <c r="DN42" s="451"/>
      <c r="DO42" s="452"/>
    </row>
    <row r="43" spans="1:119" ht="3" customHeight="1" x14ac:dyDescent="0.25">
      <c r="A43" s="2187"/>
      <c r="B43" s="2157">
        <v>75</v>
      </c>
      <c r="C43" s="450"/>
      <c r="D43" s="18"/>
      <c r="E43" s="18"/>
      <c r="F43" s="18"/>
      <c r="G43" s="18"/>
      <c r="H43" s="18"/>
      <c r="DN43" s="451"/>
      <c r="DO43" s="452"/>
    </row>
    <row r="44" spans="1:119" ht="3" customHeight="1" x14ac:dyDescent="0.25">
      <c r="A44" s="2187"/>
      <c r="B44" s="2158"/>
      <c r="C44" s="450"/>
      <c r="D44" s="18"/>
      <c r="E44" s="18"/>
      <c r="F44" s="18"/>
      <c r="G44" s="18"/>
      <c r="H44" s="18"/>
      <c r="DN44" s="451"/>
      <c r="DO44" s="452"/>
    </row>
    <row r="45" spans="1:119" ht="3" customHeight="1" x14ac:dyDescent="0.25">
      <c r="A45" s="2187"/>
      <c r="B45" s="2158"/>
      <c r="C45" s="450"/>
      <c r="D45" s="18"/>
      <c r="E45" s="18"/>
      <c r="F45" s="18"/>
      <c r="G45" s="18"/>
      <c r="H45" s="18"/>
      <c r="DN45" s="451"/>
      <c r="DO45" s="452"/>
    </row>
    <row r="46" spans="1:119" ht="3" customHeight="1" x14ac:dyDescent="0.25">
      <c r="A46" s="2187"/>
      <c r="B46" s="2158"/>
      <c r="C46" s="450"/>
      <c r="D46" s="18"/>
      <c r="E46" s="18"/>
      <c r="F46" s="18"/>
      <c r="G46" s="18"/>
      <c r="H46" s="18"/>
      <c r="DN46" s="451"/>
      <c r="DO46" s="452"/>
    </row>
    <row r="47" spans="1:119" ht="3" customHeight="1" x14ac:dyDescent="0.25">
      <c r="A47" s="2187"/>
      <c r="B47" s="2159"/>
      <c r="C47" s="450"/>
      <c r="D47" s="18"/>
      <c r="E47" s="18"/>
      <c r="F47" s="18"/>
      <c r="G47" s="18"/>
      <c r="H47" s="18"/>
      <c r="DN47" s="451"/>
      <c r="DO47" s="452"/>
    </row>
    <row r="48" spans="1:119" ht="3" customHeight="1" x14ac:dyDescent="0.25">
      <c r="A48" s="2187"/>
      <c r="B48" s="2157">
        <v>70</v>
      </c>
      <c r="C48" s="450"/>
      <c r="D48" s="18"/>
      <c r="E48" s="18"/>
      <c r="F48" s="18"/>
      <c r="G48" s="18"/>
      <c r="H48" s="18"/>
      <c r="DN48" s="451"/>
      <c r="DO48" s="452"/>
    </row>
    <row r="49" spans="1:133" ht="3" customHeight="1" x14ac:dyDescent="0.25">
      <c r="A49" s="2187"/>
      <c r="B49" s="2158"/>
      <c r="C49" s="450"/>
      <c r="D49" s="18"/>
      <c r="E49" s="18"/>
      <c r="F49" s="18"/>
      <c r="G49" s="18"/>
      <c r="H49" s="18"/>
      <c r="DN49" s="451"/>
      <c r="DO49" s="452"/>
    </row>
    <row r="50" spans="1:133" ht="3" customHeight="1" x14ac:dyDescent="0.25">
      <c r="A50" s="2187"/>
      <c r="B50" s="2158"/>
      <c r="C50" s="450"/>
      <c r="D50" s="18"/>
      <c r="E50" s="18"/>
      <c r="F50" s="18"/>
      <c r="G50" s="18"/>
      <c r="H50" s="18"/>
      <c r="DN50" s="451"/>
      <c r="DO50" s="452"/>
      <c r="DQ50" s="455"/>
    </row>
    <row r="51" spans="1:133" ht="3" customHeight="1" x14ac:dyDescent="0.25">
      <c r="A51" s="2187"/>
      <c r="B51" s="2158"/>
      <c r="C51" s="450"/>
      <c r="D51" s="18"/>
      <c r="E51" s="18"/>
      <c r="F51" s="18"/>
      <c r="G51" s="18"/>
      <c r="H51" s="18"/>
      <c r="DN51" s="451"/>
      <c r="DO51" s="453"/>
      <c r="DP51" s="453"/>
      <c r="DQ51" s="436"/>
      <c r="DR51" s="434"/>
      <c r="DS51" s="434"/>
      <c r="DT51" s="452"/>
      <c r="DW51" s="452"/>
    </row>
    <row r="52" spans="1:133" ht="3" customHeight="1" x14ac:dyDescent="0.25">
      <c r="A52" s="2187"/>
      <c r="B52" s="2159"/>
      <c r="C52" s="450"/>
      <c r="D52" s="18"/>
      <c r="E52" s="18"/>
      <c r="F52" s="18"/>
      <c r="G52" s="18"/>
      <c r="H52" s="18"/>
      <c r="DP52" s="452"/>
      <c r="DQ52" s="455"/>
      <c r="DR52" s="435"/>
      <c r="DS52" s="435"/>
      <c r="DT52" s="442"/>
      <c r="DU52" s="439"/>
      <c r="DV52" s="439"/>
      <c r="DW52" s="442"/>
      <c r="DX52" s="439"/>
      <c r="DY52" s="439"/>
      <c r="DZ52" s="439"/>
      <c r="EA52" s="439"/>
      <c r="EB52" s="439"/>
      <c r="EC52" s="439"/>
    </row>
    <row r="53" spans="1:133" ht="3" customHeight="1" x14ac:dyDescent="0.25">
      <c r="A53" s="2187"/>
      <c r="B53" s="2157">
        <v>65</v>
      </c>
      <c r="C53" s="450"/>
      <c r="D53" s="18"/>
      <c r="E53" s="18"/>
      <c r="F53" s="18"/>
      <c r="G53" s="18"/>
      <c r="H53" s="18"/>
      <c r="DQ53" s="455"/>
    </row>
    <row r="54" spans="1:133" ht="3" customHeight="1" x14ac:dyDescent="0.25">
      <c r="A54" s="2187"/>
      <c r="B54" s="2158"/>
      <c r="C54" s="450"/>
      <c r="D54" s="18"/>
      <c r="E54" s="18"/>
      <c r="F54" s="18"/>
      <c r="G54" s="18"/>
      <c r="H54" s="18"/>
    </row>
    <row r="55" spans="1:133" ht="3" customHeight="1" x14ac:dyDescent="0.25">
      <c r="A55" s="2187"/>
      <c r="B55" s="2158"/>
      <c r="C55" s="450"/>
      <c r="D55" s="18"/>
      <c r="E55" s="18"/>
      <c r="F55" s="18"/>
      <c r="G55" s="18"/>
      <c r="H55" s="18"/>
    </row>
    <row r="56" spans="1:133" ht="3" customHeight="1" x14ac:dyDescent="0.25">
      <c r="A56" s="2187"/>
      <c r="B56" s="2158"/>
      <c r="C56" s="450"/>
      <c r="D56" s="18"/>
      <c r="E56" s="18"/>
      <c r="F56" s="18"/>
      <c r="G56" s="18"/>
      <c r="H56" s="18"/>
    </row>
    <row r="57" spans="1:133" ht="3" customHeight="1" x14ac:dyDescent="0.25">
      <c r="A57" s="2187"/>
      <c r="B57" s="2159"/>
      <c r="C57" s="450"/>
      <c r="D57" s="18"/>
      <c r="E57" s="18"/>
      <c r="F57" s="18"/>
      <c r="G57" s="18"/>
      <c r="H57" s="18"/>
    </row>
    <row r="58" spans="1:133" ht="3" customHeight="1" x14ac:dyDescent="0.25">
      <c r="A58" s="2187"/>
      <c r="B58" s="2157">
        <v>60</v>
      </c>
      <c r="C58" s="450"/>
      <c r="D58" s="18"/>
      <c r="E58" s="18"/>
      <c r="F58" s="18"/>
      <c r="G58" s="18"/>
      <c r="H58" s="18"/>
    </row>
    <row r="59" spans="1:133" ht="3" customHeight="1" x14ac:dyDescent="0.25">
      <c r="A59" s="2187"/>
      <c r="B59" s="2158"/>
      <c r="C59" s="450"/>
      <c r="D59" s="18"/>
      <c r="E59" s="18"/>
      <c r="F59" s="18"/>
      <c r="G59" s="18"/>
      <c r="H59" s="18"/>
    </row>
    <row r="60" spans="1:133" ht="3" customHeight="1" x14ac:dyDescent="0.25">
      <c r="A60" s="2187"/>
      <c r="B60" s="2158"/>
      <c r="C60" s="450"/>
      <c r="D60" s="18"/>
      <c r="E60" s="18"/>
      <c r="F60" s="18"/>
      <c r="G60" s="18"/>
      <c r="H60" s="18"/>
    </row>
    <row r="61" spans="1:133" ht="3" customHeight="1" x14ac:dyDescent="0.25">
      <c r="A61" s="2187"/>
      <c r="B61" s="2158"/>
      <c r="C61" s="450"/>
      <c r="D61" s="18"/>
      <c r="E61" s="18"/>
      <c r="F61" s="18"/>
      <c r="G61" s="18"/>
      <c r="H61" s="18"/>
    </row>
    <row r="62" spans="1:133" ht="3" customHeight="1" x14ac:dyDescent="0.25">
      <c r="A62" s="2187"/>
      <c r="B62" s="2159"/>
      <c r="C62" s="450"/>
      <c r="D62" s="18"/>
      <c r="E62" s="18"/>
      <c r="F62" s="18"/>
      <c r="G62" s="18"/>
      <c r="H62" s="18"/>
    </row>
    <row r="63" spans="1:133" ht="3" customHeight="1" x14ac:dyDescent="0.25">
      <c r="A63" s="2187"/>
      <c r="B63" s="2157">
        <v>55</v>
      </c>
      <c r="C63" s="450"/>
      <c r="D63" s="18"/>
      <c r="E63" s="18"/>
      <c r="F63" s="18"/>
      <c r="G63" s="18"/>
      <c r="H63" s="18"/>
    </row>
    <row r="64" spans="1:133" ht="3" customHeight="1" x14ac:dyDescent="0.25">
      <c r="A64" s="2187"/>
      <c r="B64" s="2158"/>
      <c r="C64" s="450"/>
      <c r="D64" s="18"/>
      <c r="E64" s="18"/>
      <c r="F64" s="18"/>
      <c r="G64" s="18"/>
      <c r="H64" s="18"/>
    </row>
    <row r="65" spans="1:32" ht="3" customHeight="1" x14ac:dyDescent="0.25">
      <c r="A65" s="2187"/>
      <c r="B65" s="2158"/>
      <c r="C65" s="450"/>
      <c r="D65" s="18"/>
      <c r="E65" s="18"/>
      <c r="F65" s="18"/>
      <c r="G65" s="18"/>
      <c r="H65" s="18"/>
    </row>
    <row r="66" spans="1:32" ht="3" customHeight="1" x14ac:dyDescent="0.25">
      <c r="A66" s="2187"/>
      <c r="B66" s="2158"/>
      <c r="C66" s="450"/>
      <c r="D66" s="18"/>
      <c r="E66" s="18"/>
      <c r="F66" s="18"/>
      <c r="G66" s="18"/>
      <c r="H66" s="18"/>
    </row>
    <row r="67" spans="1:32" ht="3" customHeight="1" x14ac:dyDescent="0.25">
      <c r="A67" s="2187"/>
      <c r="B67" s="2159"/>
      <c r="C67" s="450"/>
      <c r="D67" s="18"/>
      <c r="E67" s="18"/>
      <c r="F67" s="18"/>
      <c r="G67" s="18"/>
      <c r="H67" s="18"/>
    </row>
    <row r="68" spans="1:32" ht="3" customHeight="1" x14ac:dyDescent="0.25">
      <c r="A68" s="2187"/>
      <c r="B68" s="2157">
        <v>50</v>
      </c>
      <c r="C68" s="450"/>
      <c r="D68" s="18"/>
      <c r="E68" s="18"/>
      <c r="F68" s="18"/>
      <c r="G68" s="18"/>
      <c r="H68" s="18"/>
    </row>
    <row r="69" spans="1:32" ht="3" customHeight="1" x14ac:dyDescent="0.25">
      <c r="A69" s="2187"/>
      <c r="B69" s="2158"/>
      <c r="C69" s="450"/>
      <c r="D69" s="18"/>
      <c r="E69" s="18"/>
      <c r="F69" s="18"/>
      <c r="G69" s="18"/>
      <c r="H69" s="18"/>
    </row>
    <row r="70" spans="1:32" ht="3" customHeight="1" x14ac:dyDescent="0.25">
      <c r="A70" s="2187"/>
      <c r="B70" s="2158"/>
      <c r="C70" s="450"/>
      <c r="D70" s="18"/>
      <c r="E70" s="18"/>
      <c r="F70" s="18"/>
      <c r="G70" s="18"/>
      <c r="H70" s="18"/>
    </row>
    <row r="71" spans="1:32" ht="3" customHeight="1" x14ac:dyDescent="0.25">
      <c r="A71" s="2187"/>
      <c r="B71" s="2158"/>
      <c r="C71" s="450"/>
      <c r="D71" s="18"/>
      <c r="E71" s="18"/>
      <c r="F71" s="18"/>
      <c r="G71" s="18"/>
      <c r="H71" s="18"/>
    </row>
    <row r="72" spans="1:32" ht="3" customHeight="1" x14ac:dyDescent="0.25">
      <c r="A72" s="2187"/>
      <c r="B72" s="2159"/>
      <c r="C72" s="450"/>
      <c r="D72" s="18"/>
      <c r="E72" s="18"/>
      <c r="F72" s="18"/>
      <c r="G72" s="18"/>
      <c r="H72" s="18"/>
    </row>
    <row r="73" spans="1:32" ht="3" customHeight="1" x14ac:dyDescent="0.25">
      <c r="A73" s="2187"/>
      <c r="B73" s="2157">
        <v>45</v>
      </c>
      <c r="C73" s="450"/>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row>
    <row r="74" spans="1:32" ht="3" customHeight="1" x14ac:dyDescent="0.25">
      <c r="A74" s="2187"/>
      <c r="B74" s="2158"/>
      <c r="C74" s="450"/>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row>
    <row r="75" spans="1:32" ht="3" customHeight="1" x14ac:dyDescent="0.25">
      <c r="A75" s="2187"/>
      <c r="B75" s="2158"/>
      <c r="C75" s="450"/>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row>
    <row r="76" spans="1:32" ht="3" customHeight="1" x14ac:dyDescent="0.25">
      <c r="A76" s="2187"/>
      <c r="B76" s="2158"/>
      <c r="C76" s="450"/>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row>
    <row r="77" spans="1:32" ht="3" customHeight="1" x14ac:dyDescent="0.25">
      <c r="A77" s="2187"/>
      <c r="B77" s="2159"/>
      <c r="C77" s="450"/>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ht="3" customHeight="1" x14ac:dyDescent="0.25">
      <c r="A78" s="2187"/>
      <c r="B78" s="2157">
        <v>40</v>
      </c>
      <c r="C78" s="450"/>
      <c r="D78" s="18"/>
      <c r="E78" s="18"/>
      <c r="F78" s="18"/>
      <c r="G78" s="18"/>
      <c r="H78" s="18"/>
    </row>
    <row r="79" spans="1:32" ht="3" customHeight="1" x14ac:dyDescent="0.25">
      <c r="A79" s="2187"/>
      <c r="B79" s="2158"/>
      <c r="C79" s="450"/>
      <c r="D79" s="18"/>
      <c r="E79" s="18"/>
      <c r="F79" s="18"/>
      <c r="G79" s="18"/>
      <c r="H79" s="18"/>
    </row>
    <row r="80" spans="1:32" ht="3" customHeight="1" x14ac:dyDescent="0.25">
      <c r="A80" s="2187"/>
      <c r="B80" s="2158"/>
      <c r="C80" s="450"/>
      <c r="D80" s="18"/>
      <c r="E80" s="18"/>
      <c r="F80" s="18"/>
      <c r="G80" s="18"/>
      <c r="H80" s="18"/>
    </row>
    <row r="81" spans="1:124" ht="3" customHeight="1" x14ac:dyDescent="0.25">
      <c r="A81" s="2187"/>
      <c r="B81" s="2158"/>
      <c r="C81" s="450"/>
      <c r="D81" s="18"/>
      <c r="E81" s="18"/>
      <c r="F81" s="18"/>
      <c r="G81" s="18"/>
      <c r="H81" s="18"/>
    </row>
    <row r="82" spans="1:124" ht="3" customHeight="1" x14ac:dyDescent="0.25">
      <c r="A82" s="2187"/>
      <c r="B82" s="2159"/>
      <c r="C82" s="450"/>
      <c r="D82" s="18"/>
      <c r="E82" s="18"/>
      <c r="F82" s="18"/>
      <c r="G82" s="18"/>
      <c r="H82" s="18"/>
      <c r="DA82" s="2236" t="s">
        <v>915</v>
      </c>
      <c r="DB82" s="2236"/>
      <c r="DC82" s="2236"/>
      <c r="DD82" s="2236"/>
      <c r="DE82" s="2236"/>
      <c r="DF82" s="2236"/>
      <c r="DG82" s="2236"/>
      <c r="DH82" s="2236"/>
      <c r="DI82" s="2236"/>
      <c r="DJ82" s="2236"/>
      <c r="DK82" s="2236"/>
    </row>
    <row r="83" spans="1:124" ht="3" customHeight="1" x14ac:dyDescent="0.25">
      <c r="A83" s="2187"/>
      <c r="B83" s="2157">
        <v>35</v>
      </c>
      <c r="C83" s="450"/>
      <c r="D83" s="18"/>
      <c r="E83" s="18"/>
      <c r="F83" s="18"/>
      <c r="G83" s="18"/>
      <c r="H83" s="18"/>
      <c r="AS83" s="2246" t="s">
        <v>890</v>
      </c>
      <c r="AT83" s="2247"/>
      <c r="AU83" s="2247"/>
      <c r="AV83" s="2247"/>
      <c r="AW83" s="2247"/>
      <c r="AX83" s="2247"/>
      <c r="AY83" s="2247"/>
      <c r="AZ83" s="2247"/>
      <c r="BA83" s="2247"/>
      <c r="BB83" s="2247"/>
      <c r="BC83" s="2247"/>
      <c r="BD83" s="2247"/>
      <c r="BE83" s="2247"/>
      <c r="BF83" s="2247"/>
      <c r="BG83" s="2247"/>
      <c r="BH83" s="2247"/>
      <c r="BI83" s="2247"/>
      <c r="BJ83" s="2247"/>
      <c r="BK83" s="2247"/>
      <c r="BL83" s="2247"/>
      <c r="BM83" s="2247"/>
      <c r="BN83" s="2247"/>
      <c r="BO83" s="2247"/>
      <c r="BP83" s="2247"/>
      <c r="BQ83" s="2247"/>
      <c r="BR83" s="2247"/>
      <c r="BS83" s="2247"/>
      <c r="BT83" s="2247"/>
      <c r="BU83" s="2247"/>
      <c r="BV83" s="2247"/>
      <c r="BW83" s="2247"/>
      <c r="BX83" s="2247"/>
      <c r="BY83" s="2247"/>
      <c r="BZ83" s="2247"/>
      <c r="CA83" s="2247"/>
      <c r="CB83" s="2247"/>
      <c r="CC83" s="2247"/>
      <c r="CD83" s="2248"/>
      <c r="CE83" s="2237">
        <v>4.9000000000000004</v>
      </c>
      <c r="CF83" s="2238"/>
      <c r="CG83" s="2238"/>
      <c r="CH83" s="2238"/>
      <c r="CI83" s="2238"/>
      <c r="CJ83" s="2238"/>
      <c r="CK83" s="2238"/>
      <c r="CL83" s="2238"/>
      <c r="CM83" s="2238"/>
      <c r="CN83" s="2239"/>
      <c r="CX83" s="449"/>
      <c r="CY83" s="453"/>
      <c r="DA83" s="2236"/>
      <c r="DB83" s="2236"/>
      <c r="DC83" s="2236"/>
      <c r="DD83" s="2236"/>
      <c r="DE83" s="2236"/>
      <c r="DF83" s="2236"/>
      <c r="DG83" s="2236"/>
      <c r="DH83" s="2236"/>
      <c r="DI83" s="2236"/>
      <c r="DJ83" s="2236"/>
      <c r="DK83" s="2236"/>
    </row>
    <row r="84" spans="1:124" ht="3" customHeight="1" x14ac:dyDescent="0.25">
      <c r="A84" s="2187"/>
      <c r="B84" s="2158"/>
      <c r="C84" s="450"/>
      <c r="D84" s="18"/>
      <c r="E84" s="18"/>
      <c r="F84" s="18"/>
      <c r="G84" s="18"/>
      <c r="H84" s="18"/>
      <c r="AS84" s="2249"/>
      <c r="AT84" s="2250"/>
      <c r="AU84" s="2250"/>
      <c r="AV84" s="2250"/>
      <c r="AW84" s="2250"/>
      <c r="AX84" s="2250"/>
      <c r="AY84" s="2250"/>
      <c r="AZ84" s="2250"/>
      <c r="BA84" s="2250"/>
      <c r="BB84" s="2250"/>
      <c r="BC84" s="2250"/>
      <c r="BD84" s="2250"/>
      <c r="BE84" s="2250"/>
      <c r="BF84" s="2250"/>
      <c r="BG84" s="2250"/>
      <c r="BH84" s="2250"/>
      <c r="BI84" s="2250"/>
      <c r="BJ84" s="2250"/>
      <c r="BK84" s="2250"/>
      <c r="BL84" s="2250"/>
      <c r="BM84" s="2250"/>
      <c r="BN84" s="2250"/>
      <c r="BO84" s="2250"/>
      <c r="BP84" s="2250"/>
      <c r="BQ84" s="2250"/>
      <c r="BR84" s="2250"/>
      <c r="BS84" s="2250"/>
      <c r="BT84" s="2250"/>
      <c r="BU84" s="2250"/>
      <c r="BV84" s="2250"/>
      <c r="BW84" s="2250"/>
      <c r="BX84" s="2250"/>
      <c r="BY84" s="2250"/>
      <c r="BZ84" s="2250"/>
      <c r="CA84" s="2250"/>
      <c r="CB84" s="2250"/>
      <c r="CC84" s="2250"/>
      <c r="CD84" s="2251"/>
      <c r="CE84" s="2240"/>
      <c r="CF84" s="2241"/>
      <c r="CG84" s="2241"/>
      <c r="CH84" s="2241"/>
      <c r="CI84" s="2241"/>
      <c r="CJ84" s="2241"/>
      <c r="CK84" s="2241"/>
      <c r="CL84" s="2241"/>
      <c r="CM84" s="2241"/>
      <c r="CN84" s="2242"/>
      <c r="CX84" s="440"/>
      <c r="CY84" s="442"/>
      <c r="DA84" s="2236"/>
      <c r="DB84" s="2236"/>
      <c r="DC84" s="2236"/>
      <c r="DD84" s="2236"/>
      <c r="DE84" s="2236"/>
      <c r="DF84" s="2236"/>
      <c r="DG84" s="2236"/>
      <c r="DH84" s="2236"/>
      <c r="DI84" s="2236"/>
      <c r="DJ84" s="2236"/>
      <c r="DK84" s="2236"/>
    </row>
    <row r="85" spans="1:124" ht="3" customHeight="1" x14ac:dyDescent="0.25">
      <c r="A85" s="2187"/>
      <c r="B85" s="2158"/>
      <c r="C85" s="450"/>
      <c r="D85" s="18"/>
      <c r="E85" s="18"/>
      <c r="F85" s="18"/>
      <c r="G85" s="18"/>
      <c r="H85" s="18"/>
      <c r="AS85" s="2249"/>
      <c r="AT85" s="2250"/>
      <c r="AU85" s="2250"/>
      <c r="AV85" s="2250"/>
      <c r="AW85" s="2250"/>
      <c r="AX85" s="2250"/>
      <c r="AY85" s="2250"/>
      <c r="AZ85" s="2250"/>
      <c r="BA85" s="2250"/>
      <c r="BB85" s="2250"/>
      <c r="BC85" s="2250"/>
      <c r="BD85" s="2250"/>
      <c r="BE85" s="2250"/>
      <c r="BF85" s="2250"/>
      <c r="BG85" s="2250"/>
      <c r="BH85" s="2250"/>
      <c r="BI85" s="2250"/>
      <c r="BJ85" s="2250"/>
      <c r="BK85" s="2250"/>
      <c r="BL85" s="2250"/>
      <c r="BM85" s="2250"/>
      <c r="BN85" s="2250"/>
      <c r="BO85" s="2250"/>
      <c r="BP85" s="2250"/>
      <c r="BQ85" s="2250"/>
      <c r="BR85" s="2250"/>
      <c r="BS85" s="2250"/>
      <c r="BT85" s="2250"/>
      <c r="BU85" s="2250"/>
      <c r="BV85" s="2250"/>
      <c r="BW85" s="2250"/>
      <c r="BX85" s="2250"/>
      <c r="BY85" s="2250"/>
      <c r="BZ85" s="2250"/>
      <c r="CA85" s="2250"/>
      <c r="CB85" s="2250"/>
      <c r="CC85" s="2250"/>
      <c r="CD85" s="2251"/>
      <c r="CE85" s="2240"/>
      <c r="CF85" s="2241"/>
      <c r="CG85" s="2241"/>
      <c r="CH85" s="2241"/>
      <c r="CI85" s="2241"/>
      <c r="CJ85" s="2241"/>
      <c r="CK85" s="2241"/>
      <c r="CL85" s="2241"/>
      <c r="CM85" s="2241"/>
      <c r="CN85" s="2242"/>
      <c r="DA85" s="2236"/>
      <c r="DB85" s="2236"/>
      <c r="DC85" s="2236"/>
      <c r="DD85" s="2236"/>
      <c r="DE85" s="2236"/>
      <c r="DF85" s="2236"/>
      <c r="DG85" s="2236"/>
      <c r="DH85" s="2236"/>
      <c r="DI85" s="2236"/>
      <c r="DJ85" s="2236"/>
      <c r="DK85" s="2236"/>
    </row>
    <row r="86" spans="1:124" ht="3" customHeight="1" x14ac:dyDescent="0.25">
      <c r="A86" s="2187"/>
      <c r="B86" s="2158"/>
      <c r="C86" s="450"/>
      <c r="D86" s="18"/>
      <c r="E86" s="18"/>
      <c r="F86" s="18"/>
      <c r="G86" s="18"/>
      <c r="H86" s="18"/>
      <c r="AS86" s="2249"/>
      <c r="AT86" s="2250"/>
      <c r="AU86" s="2250"/>
      <c r="AV86" s="2250"/>
      <c r="AW86" s="2250"/>
      <c r="AX86" s="2250"/>
      <c r="AY86" s="2250"/>
      <c r="AZ86" s="2250"/>
      <c r="BA86" s="2250"/>
      <c r="BB86" s="2250"/>
      <c r="BC86" s="2250"/>
      <c r="BD86" s="2250"/>
      <c r="BE86" s="2250"/>
      <c r="BF86" s="2250"/>
      <c r="BG86" s="2250"/>
      <c r="BH86" s="2250"/>
      <c r="BI86" s="2250"/>
      <c r="BJ86" s="2250"/>
      <c r="BK86" s="2250"/>
      <c r="BL86" s="2250"/>
      <c r="BM86" s="2250"/>
      <c r="BN86" s="2250"/>
      <c r="BO86" s="2250"/>
      <c r="BP86" s="2250"/>
      <c r="BQ86" s="2250"/>
      <c r="BR86" s="2250"/>
      <c r="BS86" s="2250"/>
      <c r="BT86" s="2250"/>
      <c r="BU86" s="2250"/>
      <c r="BV86" s="2250"/>
      <c r="BW86" s="2250"/>
      <c r="BX86" s="2250"/>
      <c r="BY86" s="2250"/>
      <c r="BZ86" s="2250"/>
      <c r="CA86" s="2250"/>
      <c r="CB86" s="2250"/>
      <c r="CC86" s="2250"/>
      <c r="CD86" s="2251"/>
      <c r="CE86" s="2240"/>
      <c r="CF86" s="2241"/>
      <c r="CG86" s="2241"/>
      <c r="CH86" s="2241"/>
      <c r="CI86" s="2241"/>
      <c r="CJ86" s="2241"/>
      <c r="CK86" s="2241"/>
      <c r="CL86" s="2241"/>
      <c r="CM86" s="2241"/>
      <c r="CN86" s="2242"/>
      <c r="DA86" s="2236" t="s">
        <v>919</v>
      </c>
      <c r="DB86" s="2236"/>
      <c r="DC86" s="2236"/>
      <c r="DD86" s="2236"/>
      <c r="DE86" s="2236"/>
      <c r="DF86" s="2236"/>
      <c r="DG86" s="2236"/>
      <c r="DH86" s="2236"/>
      <c r="DI86" s="2236"/>
      <c r="DJ86" s="2236"/>
      <c r="DK86" s="2236"/>
      <c r="DL86" s="2236"/>
      <c r="DM86" s="2236"/>
      <c r="DN86" s="2236"/>
      <c r="DO86" s="2236"/>
      <c r="DP86" s="2236"/>
      <c r="DQ86" s="2236"/>
      <c r="DR86" s="2236"/>
      <c r="DS86" s="2236"/>
      <c r="DT86" s="2236"/>
    </row>
    <row r="87" spans="1:124" ht="3" customHeight="1" x14ac:dyDescent="0.25">
      <c r="A87" s="2187"/>
      <c r="B87" s="2159"/>
      <c r="C87" s="450"/>
      <c r="D87" s="18"/>
      <c r="E87" s="18"/>
      <c r="F87" s="18"/>
      <c r="G87" s="18"/>
      <c r="H87" s="18"/>
      <c r="AS87" s="2252"/>
      <c r="AT87" s="2253"/>
      <c r="AU87" s="2253"/>
      <c r="AV87" s="2253"/>
      <c r="AW87" s="2253"/>
      <c r="AX87" s="2253"/>
      <c r="AY87" s="2253"/>
      <c r="AZ87" s="2253"/>
      <c r="BA87" s="2253"/>
      <c r="BB87" s="2253"/>
      <c r="BC87" s="2253"/>
      <c r="BD87" s="2253"/>
      <c r="BE87" s="2253"/>
      <c r="BF87" s="2253"/>
      <c r="BG87" s="2253"/>
      <c r="BH87" s="2253"/>
      <c r="BI87" s="2253"/>
      <c r="BJ87" s="2253"/>
      <c r="BK87" s="2253"/>
      <c r="BL87" s="2253"/>
      <c r="BM87" s="2253"/>
      <c r="BN87" s="2253"/>
      <c r="BO87" s="2253"/>
      <c r="BP87" s="2253"/>
      <c r="BQ87" s="2253"/>
      <c r="BR87" s="2253"/>
      <c r="BS87" s="2253"/>
      <c r="BT87" s="2253"/>
      <c r="BU87" s="2253"/>
      <c r="BV87" s="2253"/>
      <c r="BW87" s="2253"/>
      <c r="BX87" s="2253"/>
      <c r="BY87" s="2253"/>
      <c r="BZ87" s="2253"/>
      <c r="CA87" s="2253"/>
      <c r="CB87" s="2253"/>
      <c r="CC87" s="2253"/>
      <c r="CD87" s="2254"/>
      <c r="CE87" s="2243"/>
      <c r="CF87" s="2244"/>
      <c r="CG87" s="2244"/>
      <c r="CH87" s="2244"/>
      <c r="CI87" s="2244"/>
      <c r="CJ87" s="2244"/>
      <c r="CK87" s="2244"/>
      <c r="CL87" s="2244"/>
      <c r="CM87" s="2244"/>
      <c r="CN87" s="2245"/>
      <c r="CX87" s="454"/>
      <c r="CY87" s="455"/>
      <c r="DA87" s="2236"/>
      <c r="DB87" s="2236"/>
      <c r="DC87" s="2236"/>
      <c r="DD87" s="2236"/>
      <c r="DE87" s="2236"/>
      <c r="DF87" s="2236"/>
      <c r="DG87" s="2236"/>
      <c r="DH87" s="2236"/>
      <c r="DI87" s="2236"/>
      <c r="DJ87" s="2236"/>
      <c r="DK87" s="2236"/>
      <c r="DL87" s="2236"/>
      <c r="DM87" s="2236"/>
      <c r="DN87" s="2236"/>
      <c r="DO87" s="2236"/>
      <c r="DP87" s="2236"/>
      <c r="DQ87" s="2236"/>
      <c r="DR87" s="2236"/>
      <c r="DS87" s="2236"/>
      <c r="DT87" s="2236"/>
    </row>
    <row r="88" spans="1:124" ht="3" customHeight="1" x14ac:dyDescent="0.25">
      <c r="A88" s="2187"/>
      <c r="B88" s="2157">
        <v>30</v>
      </c>
      <c r="C88" s="450"/>
      <c r="D88" s="18"/>
      <c r="E88" s="18"/>
      <c r="F88" s="18"/>
      <c r="G88" s="18"/>
      <c r="H88" s="18"/>
      <c r="AS88" s="2246" t="s">
        <v>892</v>
      </c>
      <c r="AT88" s="2247"/>
      <c r="AU88" s="2247"/>
      <c r="AV88" s="2247"/>
      <c r="AW88" s="2247"/>
      <c r="AX88" s="2247"/>
      <c r="AY88" s="2247"/>
      <c r="AZ88" s="2247"/>
      <c r="BA88" s="2247"/>
      <c r="BB88" s="2247"/>
      <c r="BC88" s="2247"/>
      <c r="BD88" s="2247"/>
      <c r="BE88" s="2247"/>
      <c r="BF88" s="2247"/>
      <c r="BG88" s="2247"/>
      <c r="BH88" s="2247"/>
      <c r="BI88" s="2247"/>
      <c r="BJ88" s="2247"/>
      <c r="BK88" s="2247"/>
      <c r="BL88" s="2247"/>
      <c r="BM88" s="2247"/>
      <c r="BN88" s="2247"/>
      <c r="BO88" s="2247"/>
      <c r="BP88" s="2247"/>
      <c r="BQ88" s="2247"/>
      <c r="BR88" s="2247"/>
      <c r="BS88" s="2247"/>
      <c r="BT88" s="2247"/>
      <c r="BU88" s="2247"/>
      <c r="BV88" s="2247"/>
      <c r="BW88" s="2247"/>
      <c r="BX88" s="2247"/>
      <c r="BY88" s="2247"/>
      <c r="BZ88" s="2247"/>
      <c r="CA88" s="2247"/>
      <c r="CB88" s="2247"/>
      <c r="CC88" s="2247"/>
      <c r="CD88" s="2248"/>
      <c r="CE88" s="2237">
        <v>0.6</v>
      </c>
      <c r="CF88" s="2238"/>
      <c r="CG88" s="2238"/>
      <c r="CH88" s="2238"/>
      <c r="CI88" s="2238"/>
      <c r="CJ88" s="2238"/>
      <c r="CK88" s="2238"/>
      <c r="CL88" s="2238"/>
      <c r="CM88" s="2238"/>
      <c r="CN88" s="2239"/>
      <c r="CX88" s="456"/>
      <c r="CY88" s="436"/>
      <c r="DA88" s="2236"/>
      <c r="DB88" s="2236"/>
      <c r="DC88" s="2236"/>
      <c r="DD88" s="2236"/>
      <c r="DE88" s="2236"/>
      <c r="DF88" s="2236"/>
      <c r="DG88" s="2236"/>
      <c r="DH88" s="2236"/>
      <c r="DI88" s="2236"/>
      <c r="DJ88" s="2236"/>
      <c r="DK88" s="2236"/>
      <c r="DL88" s="2236"/>
      <c r="DM88" s="2236"/>
      <c r="DN88" s="2236"/>
      <c r="DO88" s="2236"/>
      <c r="DP88" s="2236"/>
      <c r="DQ88" s="2236"/>
      <c r="DR88" s="2236"/>
      <c r="DS88" s="2236"/>
      <c r="DT88" s="2236"/>
    </row>
    <row r="89" spans="1:124" ht="3" customHeight="1" x14ac:dyDescent="0.25">
      <c r="A89" s="2187"/>
      <c r="B89" s="2158"/>
      <c r="C89" s="450"/>
      <c r="D89" s="18"/>
      <c r="E89" s="18"/>
      <c r="F89" s="18"/>
      <c r="G89" s="18"/>
      <c r="H89" s="18"/>
      <c r="AS89" s="2249"/>
      <c r="AT89" s="2250"/>
      <c r="AU89" s="2250"/>
      <c r="AV89" s="2250"/>
      <c r="AW89" s="2250"/>
      <c r="AX89" s="2250"/>
      <c r="AY89" s="2250"/>
      <c r="AZ89" s="2250"/>
      <c r="BA89" s="2250"/>
      <c r="BB89" s="2250"/>
      <c r="BC89" s="2250"/>
      <c r="BD89" s="2250"/>
      <c r="BE89" s="2250"/>
      <c r="BF89" s="2250"/>
      <c r="BG89" s="2250"/>
      <c r="BH89" s="2250"/>
      <c r="BI89" s="2250"/>
      <c r="BJ89" s="2250"/>
      <c r="BK89" s="2250"/>
      <c r="BL89" s="2250"/>
      <c r="BM89" s="2250"/>
      <c r="BN89" s="2250"/>
      <c r="BO89" s="2250"/>
      <c r="BP89" s="2250"/>
      <c r="BQ89" s="2250"/>
      <c r="BR89" s="2250"/>
      <c r="BS89" s="2250"/>
      <c r="BT89" s="2250"/>
      <c r="BU89" s="2250"/>
      <c r="BV89" s="2250"/>
      <c r="BW89" s="2250"/>
      <c r="BX89" s="2250"/>
      <c r="BY89" s="2250"/>
      <c r="BZ89" s="2250"/>
      <c r="CA89" s="2250"/>
      <c r="CB89" s="2250"/>
      <c r="CC89" s="2250"/>
      <c r="CD89" s="2251"/>
      <c r="CE89" s="2240"/>
      <c r="CF89" s="2241"/>
      <c r="CG89" s="2241"/>
      <c r="CH89" s="2241"/>
      <c r="CI89" s="2241"/>
      <c r="CJ89" s="2241"/>
      <c r="CK89" s="2241"/>
      <c r="CL89" s="2241"/>
      <c r="CM89" s="2241"/>
      <c r="CN89" s="2242"/>
      <c r="CX89" s="444"/>
      <c r="CY89" s="443"/>
      <c r="DA89" s="2236"/>
      <c r="DB89" s="2236"/>
      <c r="DC89" s="2236"/>
      <c r="DD89" s="2236"/>
      <c r="DE89" s="2236"/>
      <c r="DF89" s="2236"/>
      <c r="DG89" s="2236"/>
      <c r="DH89" s="2236"/>
      <c r="DI89" s="2236"/>
      <c r="DJ89" s="2236"/>
      <c r="DK89" s="2236"/>
      <c r="DL89" s="2236"/>
      <c r="DM89" s="2236"/>
      <c r="DN89" s="2236"/>
      <c r="DO89" s="2236"/>
      <c r="DP89" s="2236"/>
      <c r="DQ89" s="2236"/>
      <c r="DR89" s="2236"/>
      <c r="DS89" s="2236"/>
      <c r="DT89" s="2236"/>
    </row>
    <row r="90" spans="1:124" ht="3" customHeight="1" x14ac:dyDescent="0.25">
      <c r="A90" s="2187"/>
      <c r="B90" s="2158"/>
      <c r="C90" s="450"/>
      <c r="D90" s="18"/>
      <c r="E90" s="18"/>
      <c r="F90" s="18"/>
      <c r="G90" s="18"/>
      <c r="H90" s="18"/>
      <c r="AS90" s="2249"/>
      <c r="AT90" s="2250"/>
      <c r="AU90" s="2250"/>
      <c r="AV90" s="2250"/>
      <c r="AW90" s="2250"/>
      <c r="AX90" s="2250"/>
      <c r="AY90" s="2250"/>
      <c r="AZ90" s="2250"/>
      <c r="BA90" s="2250"/>
      <c r="BB90" s="2250"/>
      <c r="BC90" s="2250"/>
      <c r="BD90" s="2250"/>
      <c r="BE90" s="2250"/>
      <c r="BF90" s="2250"/>
      <c r="BG90" s="2250"/>
      <c r="BH90" s="2250"/>
      <c r="BI90" s="2250"/>
      <c r="BJ90" s="2250"/>
      <c r="BK90" s="2250"/>
      <c r="BL90" s="2250"/>
      <c r="BM90" s="2250"/>
      <c r="BN90" s="2250"/>
      <c r="BO90" s="2250"/>
      <c r="BP90" s="2250"/>
      <c r="BQ90" s="2250"/>
      <c r="BR90" s="2250"/>
      <c r="BS90" s="2250"/>
      <c r="BT90" s="2250"/>
      <c r="BU90" s="2250"/>
      <c r="BV90" s="2250"/>
      <c r="BW90" s="2250"/>
      <c r="BX90" s="2250"/>
      <c r="BY90" s="2250"/>
      <c r="BZ90" s="2250"/>
      <c r="CA90" s="2250"/>
      <c r="CB90" s="2250"/>
      <c r="CC90" s="2250"/>
      <c r="CD90" s="2251"/>
      <c r="CE90" s="2240"/>
      <c r="CF90" s="2241"/>
      <c r="CG90" s="2241"/>
      <c r="CH90" s="2241"/>
      <c r="CI90" s="2241"/>
      <c r="CJ90" s="2241"/>
      <c r="CK90" s="2241"/>
      <c r="CL90" s="2241"/>
      <c r="CM90" s="2241"/>
      <c r="CN90" s="2242"/>
      <c r="CX90" s="454"/>
      <c r="CY90" s="455"/>
      <c r="DA90" s="2236"/>
      <c r="DB90" s="2236"/>
      <c r="DC90" s="2236"/>
      <c r="DD90" s="2236"/>
      <c r="DE90" s="2236"/>
      <c r="DF90" s="2236"/>
      <c r="DG90" s="2236"/>
      <c r="DH90" s="2236"/>
      <c r="DI90" s="2236"/>
      <c r="DJ90" s="2236"/>
      <c r="DK90" s="2236"/>
      <c r="DL90" s="2236"/>
      <c r="DM90" s="2236"/>
      <c r="DN90" s="2236"/>
      <c r="DO90" s="2236"/>
      <c r="DP90" s="2236"/>
      <c r="DQ90" s="2236"/>
      <c r="DR90" s="2236"/>
      <c r="DS90" s="2236"/>
      <c r="DT90" s="2236"/>
    </row>
    <row r="91" spans="1:124" ht="3" customHeight="1" x14ac:dyDescent="0.25">
      <c r="A91" s="2187"/>
      <c r="B91" s="2158"/>
      <c r="C91" s="450"/>
      <c r="D91" s="18"/>
      <c r="E91" s="18"/>
      <c r="F91" s="18"/>
      <c r="G91" s="18"/>
      <c r="H91" s="18"/>
      <c r="AS91" s="2249"/>
      <c r="AT91" s="2250"/>
      <c r="AU91" s="2250"/>
      <c r="AV91" s="2250"/>
      <c r="AW91" s="2250"/>
      <c r="AX91" s="2250"/>
      <c r="AY91" s="2250"/>
      <c r="AZ91" s="2250"/>
      <c r="BA91" s="2250"/>
      <c r="BB91" s="2250"/>
      <c r="BC91" s="2250"/>
      <c r="BD91" s="2250"/>
      <c r="BE91" s="2250"/>
      <c r="BF91" s="2250"/>
      <c r="BG91" s="2250"/>
      <c r="BH91" s="2250"/>
      <c r="BI91" s="2250"/>
      <c r="BJ91" s="2250"/>
      <c r="BK91" s="2250"/>
      <c r="BL91" s="2250"/>
      <c r="BM91" s="2250"/>
      <c r="BN91" s="2250"/>
      <c r="BO91" s="2250"/>
      <c r="BP91" s="2250"/>
      <c r="BQ91" s="2250"/>
      <c r="BR91" s="2250"/>
      <c r="BS91" s="2250"/>
      <c r="BT91" s="2250"/>
      <c r="BU91" s="2250"/>
      <c r="BV91" s="2250"/>
      <c r="BW91" s="2250"/>
      <c r="BX91" s="2250"/>
      <c r="BY91" s="2250"/>
      <c r="BZ91" s="2250"/>
      <c r="CA91" s="2250"/>
      <c r="CB91" s="2250"/>
      <c r="CC91" s="2250"/>
      <c r="CD91" s="2251"/>
      <c r="CE91" s="2240"/>
      <c r="CF91" s="2241"/>
      <c r="CG91" s="2241"/>
      <c r="CH91" s="2241"/>
      <c r="CI91" s="2241"/>
      <c r="CJ91" s="2241"/>
      <c r="CK91" s="2241"/>
      <c r="CL91" s="2241"/>
      <c r="CM91" s="2241"/>
      <c r="CN91" s="2242"/>
      <c r="DA91" s="2236"/>
      <c r="DB91" s="2236"/>
      <c r="DC91" s="2236"/>
      <c r="DD91" s="2236"/>
      <c r="DE91" s="2236"/>
      <c r="DF91" s="2236"/>
      <c r="DG91" s="2236"/>
      <c r="DH91" s="2236"/>
      <c r="DI91" s="2236"/>
      <c r="DJ91" s="2236"/>
      <c r="DK91" s="2236"/>
      <c r="DL91" s="2236"/>
      <c r="DM91" s="2236"/>
      <c r="DN91" s="2236"/>
      <c r="DO91" s="2236"/>
      <c r="DP91" s="2236"/>
      <c r="DQ91" s="2236"/>
      <c r="DR91" s="2236"/>
      <c r="DS91" s="2236"/>
      <c r="DT91" s="2236"/>
    </row>
    <row r="92" spans="1:124" ht="3" customHeight="1" x14ac:dyDescent="0.25">
      <c r="A92" s="2187"/>
      <c r="B92" s="2159"/>
      <c r="C92" s="450"/>
      <c r="D92" s="18"/>
      <c r="E92" s="18"/>
      <c r="F92" s="18"/>
      <c r="G92" s="18"/>
      <c r="H92" s="18"/>
      <c r="AS92" s="2252"/>
      <c r="AT92" s="2253"/>
      <c r="AU92" s="2253"/>
      <c r="AV92" s="2253"/>
      <c r="AW92" s="2253"/>
      <c r="AX92" s="2253"/>
      <c r="AY92" s="2253"/>
      <c r="AZ92" s="2253"/>
      <c r="BA92" s="2253"/>
      <c r="BB92" s="2253"/>
      <c r="BC92" s="2253"/>
      <c r="BD92" s="2253"/>
      <c r="BE92" s="2253"/>
      <c r="BF92" s="2253"/>
      <c r="BG92" s="2253"/>
      <c r="BH92" s="2253"/>
      <c r="BI92" s="2253"/>
      <c r="BJ92" s="2253"/>
      <c r="BK92" s="2253"/>
      <c r="BL92" s="2253"/>
      <c r="BM92" s="2253"/>
      <c r="BN92" s="2253"/>
      <c r="BO92" s="2253"/>
      <c r="BP92" s="2253"/>
      <c r="BQ92" s="2253"/>
      <c r="BR92" s="2253"/>
      <c r="BS92" s="2253"/>
      <c r="BT92" s="2253"/>
      <c r="BU92" s="2253"/>
      <c r="BV92" s="2253"/>
      <c r="BW92" s="2253"/>
      <c r="BX92" s="2253"/>
      <c r="BY92" s="2253"/>
      <c r="BZ92" s="2253"/>
      <c r="CA92" s="2253"/>
      <c r="CB92" s="2253"/>
      <c r="CC92" s="2253"/>
      <c r="CD92" s="2254"/>
      <c r="CE92" s="2243"/>
      <c r="CF92" s="2244"/>
      <c r="CG92" s="2244"/>
      <c r="CH92" s="2244"/>
      <c r="CI92" s="2244"/>
      <c r="CJ92" s="2244"/>
      <c r="CK92" s="2244"/>
      <c r="CL92" s="2244"/>
      <c r="CM92" s="2244"/>
      <c r="CN92" s="2245"/>
    </row>
    <row r="93" spans="1:124" ht="3" customHeight="1" x14ac:dyDescent="0.25">
      <c r="A93" s="2187"/>
      <c r="B93" s="2157">
        <v>25</v>
      </c>
      <c r="C93" s="450"/>
      <c r="D93" s="18"/>
      <c r="E93" s="18"/>
      <c r="F93" s="18"/>
      <c r="G93" s="18"/>
      <c r="H93" s="18"/>
      <c r="AS93" s="2246" t="s">
        <v>893</v>
      </c>
      <c r="AT93" s="2247"/>
      <c r="AU93" s="2247"/>
      <c r="AV93" s="2247"/>
      <c r="AW93" s="2247"/>
      <c r="AX93" s="2247"/>
      <c r="AY93" s="2247"/>
      <c r="AZ93" s="2247"/>
      <c r="BA93" s="2247"/>
      <c r="BB93" s="2247"/>
      <c r="BC93" s="2247"/>
      <c r="BD93" s="2247"/>
      <c r="BE93" s="2247"/>
      <c r="BF93" s="2247"/>
      <c r="BG93" s="2247"/>
      <c r="BH93" s="2247"/>
      <c r="BI93" s="2247"/>
      <c r="BJ93" s="2247"/>
      <c r="BK93" s="2247"/>
      <c r="BL93" s="2247"/>
      <c r="BM93" s="2247"/>
      <c r="BN93" s="2247"/>
      <c r="BO93" s="2247"/>
      <c r="BP93" s="2247"/>
      <c r="BQ93" s="2247"/>
      <c r="BR93" s="2247"/>
      <c r="BS93" s="2247"/>
      <c r="BT93" s="2247"/>
      <c r="BU93" s="2247"/>
      <c r="BV93" s="2247"/>
      <c r="BW93" s="2247"/>
      <c r="BX93" s="2247"/>
      <c r="BY93" s="2247"/>
      <c r="BZ93" s="2247"/>
      <c r="CA93" s="2247"/>
      <c r="CB93" s="2247"/>
      <c r="CC93" s="2247"/>
      <c r="CD93" s="2248"/>
      <c r="CE93" s="2237">
        <v>5.2</v>
      </c>
      <c r="CF93" s="2238"/>
      <c r="CG93" s="2238"/>
      <c r="CH93" s="2238"/>
      <c r="CI93" s="2238"/>
      <c r="CJ93" s="2238"/>
      <c r="CK93" s="2238"/>
      <c r="CL93" s="2238"/>
      <c r="CM93" s="2238"/>
      <c r="CN93" s="2239"/>
    </row>
    <row r="94" spans="1:124" ht="3" customHeight="1" x14ac:dyDescent="0.25">
      <c r="A94" s="2187"/>
      <c r="B94" s="2158"/>
      <c r="C94" s="450"/>
      <c r="D94" s="18"/>
      <c r="E94" s="18"/>
      <c r="F94" s="18"/>
      <c r="G94" s="18"/>
      <c r="H94" s="18"/>
      <c r="AS94" s="2249"/>
      <c r="AT94" s="2250"/>
      <c r="AU94" s="2250"/>
      <c r="AV94" s="2250"/>
      <c r="AW94" s="2250"/>
      <c r="AX94" s="2250"/>
      <c r="AY94" s="2250"/>
      <c r="AZ94" s="2250"/>
      <c r="BA94" s="2250"/>
      <c r="BB94" s="2250"/>
      <c r="BC94" s="2250"/>
      <c r="BD94" s="2250"/>
      <c r="BE94" s="2250"/>
      <c r="BF94" s="2250"/>
      <c r="BG94" s="2250"/>
      <c r="BH94" s="2250"/>
      <c r="BI94" s="2250"/>
      <c r="BJ94" s="2250"/>
      <c r="BK94" s="2250"/>
      <c r="BL94" s="2250"/>
      <c r="BM94" s="2250"/>
      <c r="BN94" s="2250"/>
      <c r="BO94" s="2250"/>
      <c r="BP94" s="2250"/>
      <c r="BQ94" s="2250"/>
      <c r="BR94" s="2250"/>
      <c r="BS94" s="2250"/>
      <c r="BT94" s="2250"/>
      <c r="BU94" s="2250"/>
      <c r="BV94" s="2250"/>
      <c r="BW94" s="2250"/>
      <c r="BX94" s="2250"/>
      <c r="BY94" s="2250"/>
      <c r="BZ94" s="2250"/>
      <c r="CA94" s="2250"/>
      <c r="CB94" s="2250"/>
      <c r="CC94" s="2250"/>
      <c r="CD94" s="2251"/>
      <c r="CE94" s="2240"/>
      <c r="CF94" s="2241"/>
      <c r="CG94" s="2241"/>
      <c r="CH94" s="2241"/>
      <c r="CI94" s="2241"/>
      <c r="CJ94" s="2241"/>
      <c r="CK94" s="2241"/>
      <c r="CL94" s="2241"/>
      <c r="CM94" s="2241"/>
      <c r="CN94" s="2242"/>
    </row>
    <row r="95" spans="1:124" ht="3" customHeight="1" x14ac:dyDescent="0.25">
      <c r="A95" s="2187"/>
      <c r="B95" s="2158"/>
      <c r="C95" s="450"/>
      <c r="D95" s="18"/>
      <c r="E95" s="18"/>
      <c r="F95" s="18"/>
      <c r="G95" s="18"/>
      <c r="H95" s="18"/>
      <c r="AS95" s="2249"/>
      <c r="AT95" s="2250"/>
      <c r="AU95" s="2250"/>
      <c r="AV95" s="2250"/>
      <c r="AW95" s="2250"/>
      <c r="AX95" s="2250"/>
      <c r="AY95" s="2250"/>
      <c r="AZ95" s="2250"/>
      <c r="BA95" s="2250"/>
      <c r="BB95" s="2250"/>
      <c r="BC95" s="2250"/>
      <c r="BD95" s="2250"/>
      <c r="BE95" s="2250"/>
      <c r="BF95" s="2250"/>
      <c r="BG95" s="2250"/>
      <c r="BH95" s="2250"/>
      <c r="BI95" s="2250"/>
      <c r="BJ95" s="2250"/>
      <c r="BK95" s="2250"/>
      <c r="BL95" s="2250"/>
      <c r="BM95" s="2250"/>
      <c r="BN95" s="2250"/>
      <c r="BO95" s="2250"/>
      <c r="BP95" s="2250"/>
      <c r="BQ95" s="2250"/>
      <c r="BR95" s="2250"/>
      <c r="BS95" s="2250"/>
      <c r="BT95" s="2250"/>
      <c r="BU95" s="2250"/>
      <c r="BV95" s="2250"/>
      <c r="BW95" s="2250"/>
      <c r="BX95" s="2250"/>
      <c r="BY95" s="2250"/>
      <c r="BZ95" s="2250"/>
      <c r="CA95" s="2250"/>
      <c r="CB95" s="2250"/>
      <c r="CC95" s="2250"/>
      <c r="CD95" s="2251"/>
      <c r="CE95" s="2240"/>
      <c r="CF95" s="2241"/>
      <c r="CG95" s="2241"/>
      <c r="CH95" s="2241"/>
      <c r="CI95" s="2241"/>
      <c r="CJ95" s="2241"/>
      <c r="CK95" s="2241"/>
      <c r="CL95" s="2241"/>
      <c r="CM95" s="2241"/>
      <c r="CN95" s="2242"/>
    </row>
    <row r="96" spans="1:124" ht="3" customHeight="1" x14ac:dyDescent="0.25">
      <c r="A96" s="2187"/>
      <c r="B96" s="2158"/>
      <c r="C96" s="450"/>
      <c r="D96" s="18"/>
      <c r="E96" s="18"/>
      <c r="F96" s="18"/>
      <c r="G96" s="18"/>
      <c r="H96" s="18"/>
      <c r="AS96" s="2249"/>
      <c r="AT96" s="2250"/>
      <c r="AU96" s="2250"/>
      <c r="AV96" s="2250"/>
      <c r="AW96" s="2250"/>
      <c r="AX96" s="2250"/>
      <c r="AY96" s="2250"/>
      <c r="AZ96" s="2250"/>
      <c r="BA96" s="2250"/>
      <c r="BB96" s="2250"/>
      <c r="BC96" s="2250"/>
      <c r="BD96" s="2250"/>
      <c r="BE96" s="2250"/>
      <c r="BF96" s="2250"/>
      <c r="BG96" s="2250"/>
      <c r="BH96" s="2250"/>
      <c r="BI96" s="2250"/>
      <c r="BJ96" s="2250"/>
      <c r="BK96" s="2250"/>
      <c r="BL96" s="2250"/>
      <c r="BM96" s="2250"/>
      <c r="BN96" s="2250"/>
      <c r="BO96" s="2250"/>
      <c r="BP96" s="2250"/>
      <c r="BQ96" s="2250"/>
      <c r="BR96" s="2250"/>
      <c r="BS96" s="2250"/>
      <c r="BT96" s="2250"/>
      <c r="BU96" s="2250"/>
      <c r="BV96" s="2250"/>
      <c r="BW96" s="2250"/>
      <c r="BX96" s="2250"/>
      <c r="BY96" s="2250"/>
      <c r="BZ96" s="2250"/>
      <c r="CA96" s="2250"/>
      <c r="CB96" s="2250"/>
      <c r="CC96" s="2250"/>
      <c r="CD96" s="2251"/>
      <c r="CE96" s="2240"/>
      <c r="CF96" s="2241"/>
      <c r="CG96" s="2241"/>
      <c r="CH96" s="2241"/>
      <c r="CI96" s="2241"/>
      <c r="CJ96" s="2241"/>
      <c r="CK96" s="2241"/>
      <c r="CL96" s="2241"/>
      <c r="CM96" s="2241"/>
      <c r="CN96" s="2242"/>
    </row>
    <row r="97" spans="1:92" ht="3" customHeight="1" x14ac:dyDescent="0.25">
      <c r="A97" s="2187"/>
      <c r="B97" s="2159"/>
      <c r="C97" s="450"/>
      <c r="D97" s="18"/>
      <c r="E97" s="18"/>
      <c r="F97" s="18"/>
      <c r="G97" s="18"/>
      <c r="H97" s="18"/>
      <c r="AS97" s="2252"/>
      <c r="AT97" s="2253"/>
      <c r="AU97" s="2253"/>
      <c r="AV97" s="2253"/>
      <c r="AW97" s="2253"/>
      <c r="AX97" s="2253"/>
      <c r="AY97" s="2253"/>
      <c r="AZ97" s="2253"/>
      <c r="BA97" s="2253"/>
      <c r="BB97" s="2253"/>
      <c r="BC97" s="2253"/>
      <c r="BD97" s="2253"/>
      <c r="BE97" s="2253"/>
      <c r="BF97" s="2253"/>
      <c r="BG97" s="2253"/>
      <c r="BH97" s="2253"/>
      <c r="BI97" s="2253"/>
      <c r="BJ97" s="2253"/>
      <c r="BK97" s="2253"/>
      <c r="BL97" s="2253"/>
      <c r="BM97" s="2253"/>
      <c r="BN97" s="2253"/>
      <c r="BO97" s="2253"/>
      <c r="BP97" s="2253"/>
      <c r="BQ97" s="2253"/>
      <c r="BR97" s="2253"/>
      <c r="BS97" s="2253"/>
      <c r="BT97" s="2253"/>
      <c r="BU97" s="2253"/>
      <c r="BV97" s="2253"/>
      <c r="BW97" s="2253"/>
      <c r="BX97" s="2253"/>
      <c r="BY97" s="2253"/>
      <c r="BZ97" s="2253"/>
      <c r="CA97" s="2253"/>
      <c r="CB97" s="2253"/>
      <c r="CC97" s="2253"/>
      <c r="CD97" s="2254"/>
      <c r="CE97" s="2243"/>
      <c r="CF97" s="2244"/>
      <c r="CG97" s="2244"/>
      <c r="CH97" s="2244"/>
      <c r="CI97" s="2244"/>
      <c r="CJ97" s="2244"/>
      <c r="CK97" s="2244"/>
      <c r="CL97" s="2244"/>
      <c r="CM97" s="2244"/>
      <c r="CN97" s="2245"/>
    </row>
    <row r="98" spans="1:92" ht="3" customHeight="1" x14ac:dyDescent="0.25">
      <c r="A98" s="2187"/>
      <c r="B98" s="2157">
        <v>20</v>
      </c>
      <c r="C98" s="450"/>
      <c r="D98" s="18"/>
      <c r="E98" s="18"/>
      <c r="F98" s="18"/>
      <c r="G98" s="18"/>
      <c r="H98" s="18"/>
      <c r="AS98" s="1864" t="s">
        <v>891</v>
      </c>
      <c r="AT98" s="1864"/>
      <c r="AU98" s="1864"/>
      <c r="AV98" s="1864"/>
      <c r="AW98" s="1864"/>
      <c r="AX98" s="1864"/>
      <c r="AY98" s="1864"/>
      <c r="AZ98" s="1864"/>
      <c r="BA98" s="1864"/>
      <c r="BB98" s="1864"/>
      <c r="BC98" s="1864"/>
      <c r="BD98" s="1864"/>
      <c r="BE98" s="1864"/>
      <c r="BF98" s="1864"/>
      <c r="BG98" s="1864"/>
      <c r="BH98" s="1864"/>
      <c r="BI98" s="1864"/>
      <c r="BJ98" s="1864"/>
      <c r="BK98" s="1864"/>
      <c r="BL98" s="1864"/>
      <c r="BM98" s="1864"/>
      <c r="BN98" s="1864"/>
      <c r="BO98" s="1864"/>
      <c r="BP98" s="1864"/>
      <c r="BQ98" s="1864"/>
      <c r="BR98" s="1864"/>
      <c r="BS98" s="1864"/>
      <c r="BT98" s="1864"/>
      <c r="BU98" s="1864"/>
      <c r="BV98" s="1864"/>
      <c r="BW98" s="1864"/>
      <c r="BX98" s="1864"/>
      <c r="BY98" s="1864"/>
      <c r="BZ98" s="1864"/>
      <c r="CA98" s="1864"/>
      <c r="CB98" s="1864"/>
      <c r="CC98" s="1864"/>
      <c r="CD98" s="1864"/>
      <c r="CE98" s="2222">
        <v>4.9000000000000004</v>
      </c>
      <c r="CF98" s="2222"/>
      <c r="CG98" s="2222"/>
      <c r="CH98" s="2222"/>
      <c r="CI98" s="2222"/>
      <c r="CJ98" s="2222"/>
      <c r="CK98" s="2222"/>
      <c r="CL98" s="2222"/>
      <c r="CM98" s="2222"/>
      <c r="CN98" s="2222"/>
    </row>
    <row r="99" spans="1:92" ht="3" customHeight="1" x14ac:dyDescent="0.25">
      <c r="A99" s="2187"/>
      <c r="B99" s="2158"/>
      <c r="C99" s="450"/>
      <c r="D99" s="18"/>
      <c r="E99" s="18"/>
      <c r="F99" s="18"/>
      <c r="G99" s="18"/>
      <c r="H99" s="18"/>
      <c r="AS99" s="1865"/>
      <c r="AT99" s="1865"/>
      <c r="AU99" s="1865"/>
      <c r="AV99" s="1865"/>
      <c r="AW99" s="1865"/>
      <c r="AX99" s="1865"/>
      <c r="AY99" s="1865"/>
      <c r="AZ99" s="1865"/>
      <c r="BA99" s="1865"/>
      <c r="BB99" s="1865"/>
      <c r="BC99" s="1865"/>
      <c r="BD99" s="1865"/>
      <c r="BE99" s="1865"/>
      <c r="BF99" s="1865"/>
      <c r="BG99" s="1865"/>
      <c r="BH99" s="1865"/>
      <c r="BI99" s="1865"/>
      <c r="BJ99" s="1865"/>
      <c r="BK99" s="1865"/>
      <c r="BL99" s="1865"/>
      <c r="BM99" s="1865"/>
      <c r="BN99" s="1865"/>
      <c r="BO99" s="1865"/>
      <c r="BP99" s="1865"/>
      <c r="BQ99" s="1865"/>
      <c r="BR99" s="1865"/>
      <c r="BS99" s="1865"/>
      <c r="BT99" s="1865"/>
      <c r="BU99" s="1865"/>
      <c r="BV99" s="1865"/>
      <c r="BW99" s="1865"/>
      <c r="BX99" s="1865"/>
      <c r="BY99" s="1865"/>
      <c r="BZ99" s="1865"/>
      <c r="CA99" s="1865"/>
      <c r="CB99" s="1865"/>
      <c r="CC99" s="1865"/>
      <c r="CD99" s="1865"/>
      <c r="CE99" s="2223"/>
      <c r="CF99" s="2223"/>
      <c r="CG99" s="2223"/>
      <c r="CH99" s="2223"/>
      <c r="CI99" s="2223"/>
      <c r="CJ99" s="2223"/>
      <c r="CK99" s="2223"/>
      <c r="CL99" s="2223"/>
      <c r="CM99" s="2223"/>
      <c r="CN99" s="2223"/>
    </row>
    <row r="100" spans="1:92" ht="3" customHeight="1" x14ac:dyDescent="0.25">
      <c r="A100" s="2187"/>
      <c r="B100" s="2158"/>
      <c r="C100" s="450"/>
      <c r="D100" s="18"/>
      <c r="E100" s="18"/>
      <c r="F100" s="18"/>
      <c r="G100" s="18"/>
      <c r="H100" s="18"/>
      <c r="AS100" s="1865"/>
      <c r="AT100" s="1865"/>
      <c r="AU100" s="1865"/>
      <c r="AV100" s="1865"/>
      <c r="AW100" s="1865"/>
      <c r="AX100" s="1865"/>
      <c r="AY100" s="1865"/>
      <c r="AZ100" s="1865"/>
      <c r="BA100" s="1865"/>
      <c r="BB100" s="1865"/>
      <c r="BC100" s="1865"/>
      <c r="BD100" s="1865"/>
      <c r="BE100" s="1865"/>
      <c r="BF100" s="1865"/>
      <c r="BG100" s="1865"/>
      <c r="BH100" s="1865"/>
      <c r="BI100" s="1865"/>
      <c r="BJ100" s="1865"/>
      <c r="BK100" s="1865"/>
      <c r="BL100" s="1865"/>
      <c r="BM100" s="1865"/>
      <c r="BN100" s="1865"/>
      <c r="BO100" s="1865"/>
      <c r="BP100" s="1865"/>
      <c r="BQ100" s="1865"/>
      <c r="BR100" s="1865"/>
      <c r="BS100" s="1865"/>
      <c r="BT100" s="1865"/>
      <c r="BU100" s="1865"/>
      <c r="BV100" s="1865"/>
      <c r="BW100" s="1865"/>
      <c r="BX100" s="1865"/>
      <c r="BY100" s="1865"/>
      <c r="BZ100" s="1865"/>
      <c r="CA100" s="1865"/>
      <c r="CB100" s="1865"/>
      <c r="CC100" s="1865"/>
      <c r="CD100" s="1865"/>
      <c r="CE100" s="2223"/>
      <c r="CF100" s="2223"/>
      <c r="CG100" s="2223"/>
      <c r="CH100" s="2223"/>
      <c r="CI100" s="2223"/>
      <c r="CJ100" s="2223"/>
      <c r="CK100" s="2223"/>
      <c r="CL100" s="2223"/>
      <c r="CM100" s="2223"/>
      <c r="CN100" s="2223"/>
    </row>
    <row r="101" spans="1:92" ht="3" customHeight="1" x14ac:dyDescent="0.25">
      <c r="A101" s="2187"/>
      <c r="B101" s="2158"/>
      <c r="C101" s="450"/>
      <c r="D101" s="18"/>
      <c r="E101" s="18"/>
      <c r="F101" s="18"/>
      <c r="G101" s="18"/>
      <c r="H101" s="18"/>
      <c r="AS101" s="1865"/>
      <c r="AT101" s="1865"/>
      <c r="AU101" s="1865"/>
      <c r="AV101" s="1865"/>
      <c r="AW101" s="1865"/>
      <c r="AX101" s="1865"/>
      <c r="AY101" s="1865"/>
      <c r="AZ101" s="1865"/>
      <c r="BA101" s="1865"/>
      <c r="BB101" s="1865"/>
      <c r="BC101" s="1865"/>
      <c r="BD101" s="1865"/>
      <c r="BE101" s="1865"/>
      <c r="BF101" s="1865"/>
      <c r="BG101" s="1865"/>
      <c r="BH101" s="1865"/>
      <c r="BI101" s="1865"/>
      <c r="BJ101" s="1865"/>
      <c r="BK101" s="1865"/>
      <c r="BL101" s="1865"/>
      <c r="BM101" s="1865"/>
      <c r="BN101" s="1865"/>
      <c r="BO101" s="1865"/>
      <c r="BP101" s="1865"/>
      <c r="BQ101" s="1865"/>
      <c r="BR101" s="1865"/>
      <c r="BS101" s="1865"/>
      <c r="BT101" s="1865"/>
      <c r="BU101" s="1865"/>
      <c r="BV101" s="1865"/>
      <c r="BW101" s="1865"/>
      <c r="BX101" s="1865"/>
      <c r="BY101" s="1865"/>
      <c r="BZ101" s="1865"/>
      <c r="CA101" s="1865"/>
      <c r="CB101" s="1865"/>
      <c r="CC101" s="1865"/>
      <c r="CD101" s="1865"/>
      <c r="CE101" s="2223"/>
      <c r="CF101" s="2223"/>
      <c r="CG101" s="2223"/>
      <c r="CH101" s="2223"/>
      <c r="CI101" s="2223"/>
      <c r="CJ101" s="2223"/>
      <c r="CK101" s="2223"/>
      <c r="CL101" s="2223"/>
      <c r="CM101" s="2223"/>
      <c r="CN101" s="2223"/>
    </row>
    <row r="102" spans="1:92" ht="3" customHeight="1" x14ac:dyDescent="0.25">
      <c r="A102" s="2187"/>
      <c r="B102" s="2159"/>
      <c r="C102" s="450"/>
      <c r="D102" s="18"/>
      <c r="E102" s="18"/>
      <c r="F102" s="18"/>
      <c r="G102" s="18"/>
      <c r="H102" s="18"/>
      <c r="AS102" s="1866"/>
      <c r="AT102" s="1866"/>
      <c r="AU102" s="1866"/>
      <c r="AV102" s="1866"/>
      <c r="AW102" s="1866"/>
      <c r="AX102" s="1866"/>
      <c r="AY102" s="1866"/>
      <c r="AZ102" s="1866"/>
      <c r="BA102" s="1866"/>
      <c r="BB102" s="1866"/>
      <c r="BC102" s="1866"/>
      <c r="BD102" s="1866"/>
      <c r="BE102" s="1866"/>
      <c r="BF102" s="1866"/>
      <c r="BG102" s="1866"/>
      <c r="BH102" s="1866"/>
      <c r="BI102" s="1866"/>
      <c r="BJ102" s="1866"/>
      <c r="BK102" s="1866"/>
      <c r="BL102" s="1866"/>
      <c r="BM102" s="1866"/>
      <c r="BN102" s="1866"/>
      <c r="BO102" s="1866"/>
      <c r="BP102" s="1866"/>
      <c r="BQ102" s="1866"/>
      <c r="BR102" s="1866"/>
      <c r="BS102" s="1866"/>
      <c r="BT102" s="1866"/>
      <c r="BU102" s="1866"/>
      <c r="BV102" s="1866"/>
      <c r="BW102" s="1866"/>
      <c r="BX102" s="1866"/>
      <c r="BY102" s="1866"/>
      <c r="BZ102" s="1866"/>
      <c r="CA102" s="1866"/>
      <c r="CB102" s="1866"/>
      <c r="CC102" s="1866"/>
      <c r="CD102" s="1866"/>
      <c r="CE102" s="2224"/>
      <c r="CF102" s="2224"/>
      <c r="CG102" s="2224"/>
      <c r="CH102" s="2224"/>
      <c r="CI102" s="2224"/>
      <c r="CJ102" s="2224"/>
      <c r="CK102" s="2224"/>
      <c r="CL102" s="2224"/>
      <c r="CM102" s="2224"/>
      <c r="CN102" s="2224"/>
    </row>
    <row r="103" spans="1:92" ht="3" customHeight="1" x14ac:dyDescent="0.25">
      <c r="A103" s="2187"/>
      <c r="B103" s="2157">
        <v>15</v>
      </c>
      <c r="C103" s="450"/>
      <c r="D103" s="18"/>
      <c r="E103" s="18"/>
      <c r="F103" s="18"/>
      <c r="G103" s="18"/>
      <c r="H103" s="18"/>
      <c r="AS103" s="1862" t="s">
        <v>995</v>
      </c>
      <c r="AT103" s="1862"/>
      <c r="AU103" s="1862"/>
      <c r="AV103" s="1862"/>
      <c r="AW103" s="1862"/>
      <c r="AX103" s="1862"/>
      <c r="AY103" s="1862"/>
      <c r="AZ103" s="1862"/>
      <c r="BA103" s="1862"/>
      <c r="BB103" s="1862"/>
      <c r="BC103" s="1862"/>
      <c r="BD103" s="1862"/>
      <c r="BE103" s="1862"/>
      <c r="BF103" s="1862"/>
      <c r="BG103" s="1862"/>
      <c r="BH103" s="1862"/>
      <c r="BI103" s="1862"/>
      <c r="BJ103" s="1862"/>
      <c r="BK103" s="1862"/>
      <c r="BL103" s="1862"/>
      <c r="BM103" s="1862"/>
      <c r="BN103" s="1862"/>
      <c r="BO103" s="1862"/>
      <c r="BP103" s="1862"/>
      <c r="BQ103" s="1862"/>
      <c r="BR103" s="1862"/>
      <c r="BS103" s="1862"/>
      <c r="BT103" s="1862"/>
      <c r="BU103" s="1862"/>
      <c r="BV103" s="1862"/>
      <c r="BW103" s="1862"/>
      <c r="BX103" s="1862"/>
      <c r="BY103" s="1862"/>
      <c r="BZ103" s="1862"/>
      <c r="CA103" s="1862"/>
      <c r="CB103" s="1862"/>
      <c r="CC103" s="1862"/>
      <c r="CD103" s="1862"/>
      <c r="CE103" s="2221" t="s">
        <v>997</v>
      </c>
      <c r="CF103" s="2222"/>
      <c r="CG103" s="2222"/>
      <c r="CH103" s="2222"/>
      <c r="CI103" s="2222"/>
      <c r="CJ103" s="2222"/>
      <c r="CK103" s="2222"/>
      <c r="CL103" s="2222"/>
      <c r="CM103" s="2222"/>
      <c r="CN103" s="2222"/>
    </row>
    <row r="104" spans="1:92" ht="3" customHeight="1" x14ac:dyDescent="0.25">
      <c r="A104" s="2187"/>
      <c r="B104" s="2158"/>
      <c r="C104" s="450"/>
      <c r="D104" s="18"/>
      <c r="E104" s="18"/>
      <c r="F104" s="18"/>
      <c r="G104" s="18"/>
      <c r="H104" s="18"/>
      <c r="AS104" s="2220"/>
      <c r="AT104" s="2220"/>
      <c r="AU104" s="2220"/>
      <c r="AV104" s="2220"/>
      <c r="AW104" s="2220"/>
      <c r="AX104" s="2220"/>
      <c r="AY104" s="2220"/>
      <c r="AZ104" s="2220"/>
      <c r="BA104" s="2220"/>
      <c r="BB104" s="2220"/>
      <c r="BC104" s="2220"/>
      <c r="BD104" s="2220"/>
      <c r="BE104" s="2220"/>
      <c r="BF104" s="2220"/>
      <c r="BG104" s="2220"/>
      <c r="BH104" s="2220"/>
      <c r="BI104" s="2220"/>
      <c r="BJ104" s="2220"/>
      <c r="BK104" s="2220"/>
      <c r="BL104" s="2220"/>
      <c r="BM104" s="2220"/>
      <c r="BN104" s="2220"/>
      <c r="BO104" s="2220"/>
      <c r="BP104" s="2220"/>
      <c r="BQ104" s="2220"/>
      <c r="BR104" s="2220"/>
      <c r="BS104" s="2220"/>
      <c r="BT104" s="2220"/>
      <c r="BU104" s="2220"/>
      <c r="BV104" s="2220"/>
      <c r="BW104" s="2220"/>
      <c r="BX104" s="2220"/>
      <c r="BY104" s="2220"/>
      <c r="BZ104" s="2220"/>
      <c r="CA104" s="2220"/>
      <c r="CB104" s="2220"/>
      <c r="CC104" s="2220"/>
      <c r="CD104" s="2220"/>
      <c r="CE104" s="2223"/>
      <c r="CF104" s="2223"/>
      <c r="CG104" s="2223"/>
      <c r="CH104" s="2223"/>
      <c r="CI104" s="2223"/>
      <c r="CJ104" s="2223"/>
      <c r="CK104" s="2223"/>
      <c r="CL104" s="2223"/>
      <c r="CM104" s="2223"/>
      <c r="CN104" s="2223"/>
    </row>
    <row r="105" spans="1:92" ht="3" customHeight="1" x14ac:dyDescent="0.25">
      <c r="A105" s="2187"/>
      <c r="B105" s="2158"/>
      <c r="C105" s="450"/>
      <c r="D105" s="18"/>
      <c r="E105" s="18"/>
      <c r="F105" s="18"/>
      <c r="G105" s="18"/>
      <c r="H105" s="18"/>
      <c r="AS105" s="2220"/>
      <c r="AT105" s="2220"/>
      <c r="AU105" s="2220"/>
      <c r="AV105" s="2220"/>
      <c r="AW105" s="2220"/>
      <c r="AX105" s="2220"/>
      <c r="AY105" s="2220"/>
      <c r="AZ105" s="2220"/>
      <c r="BA105" s="2220"/>
      <c r="BB105" s="2220"/>
      <c r="BC105" s="2220"/>
      <c r="BD105" s="2220"/>
      <c r="BE105" s="2220"/>
      <c r="BF105" s="2220"/>
      <c r="BG105" s="2220"/>
      <c r="BH105" s="2220"/>
      <c r="BI105" s="2220"/>
      <c r="BJ105" s="2220"/>
      <c r="BK105" s="2220"/>
      <c r="BL105" s="2220"/>
      <c r="BM105" s="2220"/>
      <c r="BN105" s="2220"/>
      <c r="BO105" s="2220"/>
      <c r="BP105" s="2220"/>
      <c r="BQ105" s="2220"/>
      <c r="BR105" s="2220"/>
      <c r="BS105" s="2220"/>
      <c r="BT105" s="2220"/>
      <c r="BU105" s="2220"/>
      <c r="BV105" s="2220"/>
      <c r="BW105" s="2220"/>
      <c r="BX105" s="2220"/>
      <c r="BY105" s="2220"/>
      <c r="BZ105" s="2220"/>
      <c r="CA105" s="2220"/>
      <c r="CB105" s="2220"/>
      <c r="CC105" s="2220"/>
      <c r="CD105" s="2220"/>
      <c r="CE105" s="2223"/>
      <c r="CF105" s="2223"/>
      <c r="CG105" s="2223"/>
      <c r="CH105" s="2223"/>
      <c r="CI105" s="2223"/>
      <c r="CJ105" s="2223"/>
      <c r="CK105" s="2223"/>
      <c r="CL105" s="2223"/>
      <c r="CM105" s="2223"/>
      <c r="CN105" s="2223"/>
    </row>
    <row r="106" spans="1:92" ht="3" customHeight="1" x14ac:dyDescent="0.25">
      <c r="A106" s="2187"/>
      <c r="B106" s="2158"/>
      <c r="C106" s="450"/>
      <c r="D106" s="18"/>
      <c r="E106" s="18"/>
      <c r="F106" s="18"/>
      <c r="G106" s="18"/>
      <c r="H106" s="18"/>
      <c r="AS106" s="2220"/>
      <c r="AT106" s="2220"/>
      <c r="AU106" s="2220"/>
      <c r="AV106" s="2220"/>
      <c r="AW106" s="2220"/>
      <c r="AX106" s="2220"/>
      <c r="AY106" s="2220"/>
      <c r="AZ106" s="2220"/>
      <c r="BA106" s="2220"/>
      <c r="BB106" s="2220"/>
      <c r="BC106" s="2220"/>
      <c r="BD106" s="2220"/>
      <c r="BE106" s="2220"/>
      <c r="BF106" s="2220"/>
      <c r="BG106" s="2220"/>
      <c r="BH106" s="2220"/>
      <c r="BI106" s="2220"/>
      <c r="BJ106" s="2220"/>
      <c r="BK106" s="2220"/>
      <c r="BL106" s="2220"/>
      <c r="BM106" s="2220"/>
      <c r="BN106" s="2220"/>
      <c r="BO106" s="2220"/>
      <c r="BP106" s="2220"/>
      <c r="BQ106" s="2220"/>
      <c r="BR106" s="2220"/>
      <c r="BS106" s="2220"/>
      <c r="BT106" s="2220"/>
      <c r="BU106" s="2220"/>
      <c r="BV106" s="2220"/>
      <c r="BW106" s="2220"/>
      <c r="BX106" s="2220"/>
      <c r="BY106" s="2220"/>
      <c r="BZ106" s="2220"/>
      <c r="CA106" s="2220"/>
      <c r="CB106" s="2220"/>
      <c r="CC106" s="2220"/>
      <c r="CD106" s="2220"/>
      <c r="CE106" s="2223"/>
      <c r="CF106" s="2223"/>
      <c r="CG106" s="2223"/>
      <c r="CH106" s="2223"/>
      <c r="CI106" s="2223"/>
      <c r="CJ106" s="2223"/>
      <c r="CK106" s="2223"/>
      <c r="CL106" s="2223"/>
      <c r="CM106" s="2223"/>
      <c r="CN106" s="2223"/>
    </row>
    <row r="107" spans="1:92" ht="3" customHeight="1" x14ac:dyDescent="0.25">
      <c r="A107" s="2187"/>
      <c r="B107" s="2159"/>
      <c r="C107" s="450"/>
      <c r="D107" s="18"/>
      <c r="E107" s="18"/>
      <c r="F107" s="18"/>
      <c r="G107" s="18"/>
      <c r="H107" s="18"/>
      <c r="AS107" s="1863"/>
      <c r="AT107" s="1863"/>
      <c r="AU107" s="1863"/>
      <c r="AV107" s="1863"/>
      <c r="AW107" s="1863"/>
      <c r="AX107" s="1863"/>
      <c r="AY107" s="1863"/>
      <c r="AZ107" s="1863"/>
      <c r="BA107" s="1863"/>
      <c r="BB107" s="1863"/>
      <c r="BC107" s="1863"/>
      <c r="BD107" s="1863"/>
      <c r="BE107" s="1863"/>
      <c r="BF107" s="1863"/>
      <c r="BG107" s="1863"/>
      <c r="BH107" s="1863"/>
      <c r="BI107" s="1863"/>
      <c r="BJ107" s="1863"/>
      <c r="BK107" s="1863"/>
      <c r="BL107" s="1863"/>
      <c r="BM107" s="1863"/>
      <c r="BN107" s="1863"/>
      <c r="BO107" s="1863"/>
      <c r="BP107" s="1863"/>
      <c r="BQ107" s="1863"/>
      <c r="BR107" s="1863"/>
      <c r="BS107" s="1863"/>
      <c r="BT107" s="1863"/>
      <c r="BU107" s="1863"/>
      <c r="BV107" s="1863"/>
      <c r="BW107" s="1863"/>
      <c r="BX107" s="1863"/>
      <c r="BY107" s="1863"/>
      <c r="BZ107" s="1863"/>
      <c r="CA107" s="1863"/>
      <c r="CB107" s="1863"/>
      <c r="CC107" s="1863"/>
      <c r="CD107" s="1863"/>
      <c r="CE107" s="2224"/>
      <c r="CF107" s="2224"/>
      <c r="CG107" s="2224"/>
      <c r="CH107" s="2224"/>
      <c r="CI107" s="2224"/>
      <c r="CJ107" s="2224"/>
      <c r="CK107" s="2224"/>
      <c r="CL107" s="2224"/>
      <c r="CM107" s="2224"/>
      <c r="CN107" s="2224"/>
    </row>
    <row r="108" spans="1:92" ht="3" customHeight="1" x14ac:dyDescent="0.25">
      <c r="A108" s="2187"/>
      <c r="B108" s="2157">
        <v>10</v>
      </c>
      <c r="C108" s="450"/>
      <c r="D108" s="18"/>
      <c r="E108" s="18"/>
      <c r="F108" s="18"/>
      <c r="G108" s="18"/>
      <c r="H108" s="18"/>
    </row>
    <row r="109" spans="1:92" ht="3" customHeight="1" x14ac:dyDescent="0.25">
      <c r="A109" s="2187"/>
      <c r="B109" s="2158"/>
      <c r="C109" s="450"/>
      <c r="D109" s="18"/>
      <c r="E109" s="18"/>
      <c r="F109" s="18"/>
      <c r="G109" s="18"/>
      <c r="H109" s="18"/>
    </row>
    <row r="110" spans="1:92" ht="3" customHeight="1" x14ac:dyDescent="0.25">
      <c r="A110" s="2187"/>
      <c r="B110" s="2158"/>
      <c r="C110" s="450"/>
      <c r="D110" s="18"/>
      <c r="E110" s="18"/>
      <c r="F110" s="18"/>
      <c r="G110" s="18"/>
      <c r="H110" s="18"/>
    </row>
    <row r="111" spans="1:92" ht="3" customHeight="1" x14ac:dyDescent="0.25">
      <c r="A111" s="2187"/>
      <c r="B111" s="2158"/>
      <c r="C111" s="450"/>
      <c r="D111" s="18"/>
      <c r="E111" s="18"/>
      <c r="F111" s="18"/>
      <c r="G111" s="18"/>
      <c r="H111" s="18"/>
    </row>
    <row r="112" spans="1:92" ht="3" customHeight="1" x14ac:dyDescent="0.25">
      <c r="A112" s="2187"/>
      <c r="B112" s="2159"/>
      <c r="C112" s="450"/>
      <c r="D112" s="18"/>
      <c r="E112" s="18"/>
      <c r="F112" s="18"/>
      <c r="G112" s="18"/>
      <c r="H112" s="18"/>
    </row>
    <row r="113" spans="1:133" ht="3" customHeight="1" x14ac:dyDescent="0.25">
      <c r="A113" s="2187"/>
      <c r="B113" s="2157">
        <v>5</v>
      </c>
      <c r="C113" s="450"/>
      <c r="D113" s="18"/>
      <c r="E113" s="18"/>
      <c r="F113" s="18"/>
      <c r="G113" s="18"/>
      <c r="H113" s="18"/>
    </row>
    <row r="114" spans="1:133" ht="3" customHeight="1" x14ac:dyDescent="0.25">
      <c r="A114" s="2187"/>
      <c r="B114" s="2158"/>
      <c r="C114" s="450"/>
      <c r="D114" s="18"/>
      <c r="E114" s="18"/>
      <c r="F114" s="18"/>
      <c r="G114" s="18"/>
      <c r="H114" s="18"/>
    </row>
    <row r="115" spans="1:133" ht="3" customHeight="1" x14ac:dyDescent="0.25">
      <c r="A115" s="2187"/>
      <c r="B115" s="2158"/>
      <c r="C115" s="450"/>
      <c r="D115" s="18"/>
      <c r="E115" s="18"/>
      <c r="F115" s="18"/>
      <c r="G115" s="18"/>
      <c r="H115" s="18"/>
    </row>
    <row r="116" spans="1:133" ht="3" customHeight="1" x14ac:dyDescent="0.25">
      <c r="A116" s="2187"/>
      <c r="B116" s="2158"/>
      <c r="C116" s="450"/>
      <c r="D116" s="18"/>
      <c r="E116" s="18"/>
      <c r="F116" s="18"/>
      <c r="G116" s="18"/>
      <c r="H116" s="18"/>
    </row>
    <row r="117" spans="1:133" ht="3" customHeight="1" x14ac:dyDescent="0.25">
      <c r="A117" s="2187"/>
      <c r="B117" s="2159"/>
      <c r="C117" s="457"/>
      <c r="D117" s="458"/>
      <c r="E117" s="458"/>
      <c r="F117" s="458"/>
      <c r="G117" s="458"/>
      <c r="H117" s="458"/>
      <c r="I117" s="242"/>
      <c r="J117" s="242"/>
      <c r="K117" s="242"/>
      <c r="L117" s="242"/>
      <c r="M117" s="242"/>
      <c r="N117" s="242"/>
    </row>
    <row r="118" spans="1:133" x14ac:dyDescent="0.25">
      <c r="C118" s="2234">
        <v>0.5</v>
      </c>
      <c r="D118" s="2234"/>
      <c r="E118" s="2234"/>
      <c r="F118" s="2234"/>
      <c r="G118" s="2234"/>
      <c r="H118" s="2234"/>
      <c r="I118" s="2234"/>
      <c r="J118" s="2234"/>
      <c r="K118" s="2234"/>
      <c r="L118" s="2234"/>
      <c r="M118" s="2234"/>
      <c r="N118" s="2235"/>
      <c r="O118" s="2233" t="s">
        <v>900</v>
      </c>
      <c r="P118" s="2234"/>
      <c r="Q118" s="2234"/>
      <c r="R118" s="2234"/>
      <c r="S118" s="2234"/>
      <c r="T118" s="2234"/>
      <c r="U118" s="2234"/>
      <c r="V118" s="2234"/>
      <c r="W118" s="2234"/>
      <c r="X118" s="2234"/>
      <c r="Y118" s="2235"/>
      <c r="Z118" s="445"/>
      <c r="AA118" s="445"/>
      <c r="AB118" s="445"/>
      <c r="AC118" s="445"/>
      <c r="AD118" s="445"/>
      <c r="AE118" s="2234">
        <v>1.5</v>
      </c>
      <c r="AF118" s="2234"/>
      <c r="AG118" s="2234"/>
      <c r="AH118" s="2234"/>
      <c r="AI118" s="2234"/>
      <c r="AJ118" s="2235"/>
      <c r="AK118" s="446"/>
      <c r="AL118" s="445"/>
      <c r="AM118" s="445"/>
      <c r="AN118" s="445"/>
      <c r="AO118" s="445"/>
      <c r="AP118" s="445"/>
      <c r="AQ118" s="2234">
        <v>2</v>
      </c>
      <c r="AR118" s="2234"/>
      <c r="AS118" s="2234"/>
      <c r="AT118" s="2234"/>
      <c r="AU118" s="2234"/>
      <c r="AV118" s="2235"/>
      <c r="AW118" s="445"/>
      <c r="AX118" s="445"/>
      <c r="AY118" s="445"/>
      <c r="AZ118" s="445"/>
      <c r="BA118" s="445"/>
      <c r="BB118" s="445"/>
      <c r="BC118" s="2234">
        <v>2.5</v>
      </c>
      <c r="BD118" s="2234"/>
      <c r="BE118" s="2234"/>
      <c r="BF118" s="2234"/>
      <c r="BG118" s="2234"/>
      <c r="BH118" s="2235"/>
      <c r="BI118" s="445"/>
      <c r="BJ118" s="445"/>
      <c r="BK118" s="445"/>
      <c r="BL118" s="445"/>
      <c r="BM118" s="445"/>
      <c r="BN118" s="445"/>
      <c r="BO118" s="2234">
        <v>3</v>
      </c>
      <c r="BP118" s="2234"/>
      <c r="BQ118" s="2234"/>
      <c r="BR118" s="2234"/>
      <c r="BS118" s="2234"/>
      <c r="BT118" s="2235"/>
      <c r="BU118" s="445"/>
      <c r="BV118" s="445"/>
      <c r="BW118" s="445"/>
      <c r="BX118" s="445"/>
      <c r="BY118" s="445"/>
      <c r="BZ118" s="445"/>
      <c r="CA118" s="2234">
        <v>3.5</v>
      </c>
      <c r="CB118" s="2234"/>
      <c r="CC118" s="2234"/>
      <c r="CD118" s="2234"/>
      <c r="CE118" s="2234"/>
      <c r="CF118" s="2235"/>
      <c r="CG118" s="445"/>
      <c r="CH118" s="445"/>
      <c r="CI118" s="445"/>
      <c r="CJ118" s="445"/>
      <c r="CK118" s="445"/>
      <c r="CL118" s="445"/>
      <c r="CM118" s="2234">
        <v>4</v>
      </c>
      <c r="CN118" s="2234"/>
      <c r="CO118" s="2234"/>
      <c r="CP118" s="2234"/>
      <c r="CQ118" s="2234"/>
      <c r="CR118" s="2235"/>
      <c r="CS118" s="445"/>
      <c r="CT118" s="445"/>
      <c r="CU118" s="445"/>
      <c r="CV118" s="445"/>
      <c r="CW118" s="445"/>
      <c r="CX118" s="445"/>
      <c r="CY118" s="2234">
        <v>4.5</v>
      </c>
      <c r="CZ118" s="2234"/>
      <c r="DA118" s="2234"/>
      <c r="DB118" s="2234"/>
      <c r="DC118" s="2234"/>
      <c r="DD118" s="2235"/>
      <c r="DE118" s="2258" t="s">
        <v>918</v>
      </c>
      <c r="DF118" s="2259"/>
      <c r="DG118" s="2259"/>
      <c r="DH118" s="2259"/>
      <c r="DI118" s="2259"/>
      <c r="DJ118" s="2259"/>
      <c r="DK118" s="2259"/>
      <c r="DL118" s="2259"/>
      <c r="DM118" s="2259"/>
      <c r="DN118" s="2259"/>
      <c r="DO118" s="2259"/>
      <c r="DP118" s="2260"/>
      <c r="DQ118" s="2255">
        <v>5.5</v>
      </c>
      <c r="DR118" s="2256"/>
      <c r="DS118" s="2256"/>
      <c r="DT118" s="2256"/>
      <c r="DU118" s="2256"/>
      <c r="DV118" s="2256"/>
      <c r="DW118" s="2256"/>
      <c r="DX118" s="2256"/>
      <c r="DY118" s="2256"/>
      <c r="DZ118" s="2256"/>
      <c r="EA118" s="2256"/>
      <c r="EB118" s="2256"/>
      <c r="EC118" s="2257"/>
    </row>
    <row r="119" spans="1:133" ht="9" customHeight="1" x14ac:dyDescent="0.25">
      <c r="I119" s="338"/>
      <c r="J119" s="338"/>
      <c r="K119" s="338"/>
      <c r="L119" s="338"/>
      <c r="M119" s="338"/>
      <c r="N119" s="338"/>
      <c r="O119" s="338"/>
      <c r="P119" s="338"/>
      <c r="Q119" s="338"/>
      <c r="R119" s="338"/>
      <c r="S119" s="338"/>
      <c r="T119" s="338"/>
      <c r="U119" s="338"/>
      <c r="V119" s="338"/>
      <c r="W119" s="338"/>
      <c r="X119" s="338"/>
      <c r="Y119" s="459"/>
      <c r="Z119" s="338"/>
      <c r="AA119" s="338"/>
      <c r="AB119" s="338"/>
      <c r="AC119" s="338"/>
      <c r="AD119" s="338"/>
      <c r="AE119" s="338"/>
      <c r="AF119" s="338"/>
      <c r="AG119" s="338"/>
      <c r="AH119" s="338"/>
      <c r="AI119" s="338"/>
      <c r="AJ119" s="338"/>
      <c r="AK119" s="338"/>
      <c r="AL119" s="338"/>
      <c r="AM119" s="338"/>
      <c r="AN119" s="338"/>
      <c r="AO119" s="338"/>
      <c r="AP119" s="338"/>
      <c r="AQ119" s="338"/>
      <c r="AR119" s="338"/>
      <c r="AS119" s="338"/>
      <c r="AT119" s="338"/>
      <c r="AU119" s="338"/>
      <c r="AV119" s="459"/>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459"/>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459"/>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459"/>
      <c r="DQ119" s="460"/>
    </row>
    <row r="120" spans="1:133" x14ac:dyDescent="0.25">
      <c r="D120" s="2126" t="s">
        <v>911</v>
      </c>
      <c r="E120" s="2126"/>
      <c r="F120" s="2126"/>
      <c r="G120" s="2126"/>
      <c r="H120" s="2126"/>
      <c r="I120" s="2126"/>
      <c r="J120" s="2126"/>
      <c r="K120" s="2126"/>
      <c r="L120" s="2126"/>
      <c r="M120" s="2126"/>
      <c r="N120" s="2126"/>
      <c r="O120" s="2126"/>
      <c r="P120" s="2126"/>
      <c r="Q120" s="2126"/>
      <c r="R120" s="2126"/>
      <c r="S120" s="2126"/>
      <c r="T120" s="2126"/>
      <c r="U120" s="2126"/>
      <c r="V120" s="2126"/>
      <c r="W120" s="2126"/>
      <c r="X120" s="2126"/>
      <c r="Y120" s="2126"/>
      <c r="Z120" s="2126"/>
      <c r="AA120" s="2126"/>
      <c r="AB120" s="2126"/>
      <c r="AC120" s="2126"/>
      <c r="AD120" s="2126"/>
      <c r="AE120" s="2126"/>
      <c r="AF120" s="2126"/>
      <c r="AG120" s="2126"/>
      <c r="AH120" s="2126"/>
      <c r="AI120" s="2126"/>
      <c r="AJ120" s="2126"/>
      <c r="AK120" s="2126"/>
      <c r="AL120" s="2126"/>
      <c r="AM120" s="2126"/>
      <c r="AN120" s="2126"/>
      <c r="AO120" s="2126"/>
      <c r="AP120" s="2126"/>
      <c r="AQ120" s="2126"/>
      <c r="AR120" s="2126"/>
      <c r="AS120" s="2126"/>
      <c r="AT120" s="2126"/>
      <c r="AU120" s="2126"/>
      <c r="AV120" s="2126"/>
      <c r="AW120" s="2126"/>
      <c r="AX120" s="2126"/>
      <c r="AY120" s="2126"/>
      <c r="AZ120" s="2126"/>
      <c r="BA120" s="2126"/>
      <c r="BB120" s="2126"/>
      <c r="BC120" s="2126"/>
      <c r="BD120" s="2126"/>
      <c r="BE120" s="2126"/>
      <c r="BF120" s="2126"/>
      <c r="BG120" s="2126"/>
      <c r="BH120" s="2126"/>
      <c r="BI120" s="2126"/>
      <c r="BJ120" s="2126"/>
      <c r="BK120" s="2126"/>
      <c r="BL120" s="2126"/>
      <c r="BM120" s="2126"/>
      <c r="BN120" s="2126"/>
      <c r="BO120" s="2126"/>
      <c r="BP120" s="2126"/>
      <c r="BQ120" s="2126"/>
      <c r="BR120" s="2126"/>
      <c r="BS120" s="2126"/>
      <c r="BT120" s="2126"/>
      <c r="BU120" s="2126"/>
      <c r="BV120" s="2126"/>
      <c r="BW120" s="2126"/>
      <c r="BX120" s="2126"/>
      <c r="BY120" s="2126"/>
      <c r="BZ120" s="2126"/>
      <c r="CA120" s="2126"/>
      <c r="CB120" s="2126"/>
      <c r="CC120" s="2126"/>
      <c r="CD120" s="2126"/>
      <c r="CE120" s="2126"/>
      <c r="CF120" s="2126"/>
      <c r="CG120" s="2126"/>
      <c r="CH120" s="2126"/>
      <c r="CI120" s="2126"/>
      <c r="CJ120" s="2126"/>
      <c r="CK120" s="2126"/>
      <c r="CL120" s="2126"/>
      <c r="CM120" s="2126"/>
      <c r="CN120" s="2126"/>
      <c r="CO120" s="2126"/>
      <c r="CP120" s="2126"/>
      <c r="CQ120" s="2126"/>
      <c r="CR120" s="2126"/>
      <c r="CS120" s="2126"/>
      <c r="CT120" s="2126"/>
      <c r="CU120" s="2126"/>
      <c r="CV120" s="2126"/>
      <c r="CW120" s="2126"/>
      <c r="CX120" s="2126"/>
      <c r="CY120" s="2126"/>
      <c r="CZ120" s="2126"/>
      <c r="DA120" s="2126"/>
      <c r="DB120" s="2126"/>
      <c r="DC120" s="2126"/>
      <c r="DD120" s="2126"/>
      <c r="DE120" s="2126"/>
      <c r="DF120" s="2126"/>
      <c r="DG120" s="2126"/>
      <c r="DH120" s="2126"/>
      <c r="DI120" s="2126"/>
      <c r="DJ120" s="2126"/>
      <c r="DK120" s="2126"/>
      <c r="DL120" s="2126"/>
      <c r="DM120" s="2126"/>
      <c r="DN120" s="2126"/>
      <c r="DO120" s="2126"/>
      <c r="DP120" s="2126"/>
      <c r="DQ120" s="2126"/>
      <c r="DR120" s="2126"/>
      <c r="DS120" s="2126"/>
      <c r="DT120" s="2126"/>
      <c r="DU120" s="2126"/>
      <c r="DV120" s="2126"/>
      <c r="DW120" s="2126"/>
      <c r="DX120" s="2126"/>
      <c r="DY120" s="2126"/>
      <c r="DZ120" s="2126"/>
      <c r="EA120" s="2126"/>
      <c r="EB120" s="2126"/>
      <c r="EC120" s="2126"/>
    </row>
    <row r="121" spans="1:133" ht="6.75" customHeight="1" x14ac:dyDescent="0.25">
      <c r="I121" s="338"/>
      <c r="J121" s="338"/>
      <c r="K121" s="338"/>
      <c r="L121" s="338"/>
      <c r="M121" s="338"/>
      <c r="N121" s="338"/>
      <c r="O121" s="338"/>
      <c r="P121" s="338"/>
      <c r="Q121" s="338"/>
      <c r="R121" s="338"/>
      <c r="S121" s="338"/>
      <c r="T121" s="338"/>
      <c r="U121" s="338"/>
      <c r="V121" s="338"/>
      <c r="W121" s="338"/>
      <c r="X121" s="338"/>
      <c r="Y121" s="338"/>
      <c r="Z121" s="338"/>
      <c r="AA121" s="338"/>
      <c r="AB121" s="338"/>
      <c r="AC121" s="338"/>
      <c r="AD121" s="338"/>
      <c r="AE121" s="338"/>
      <c r="AF121" s="338"/>
      <c r="AG121" s="338"/>
      <c r="AH121" s="338"/>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461"/>
    </row>
    <row r="122" spans="1:133" ht="15.75" thickBot="1" x14ac:dyDescent="0.3">
      <c r="A122" s="41"/>
      <c r="B122" s="41" t="s">
        <v>889</v>
      </c>
      <c r="C122" s="41"/>
      <c r="D122" s="41"/>
      <c r="E122" s="41"/>
      <c r="F122" s="41"/>
      <c r="G122" s="41"/>
      <c r="H122" s="41"/>
      <c r="I122" s="41"/>
      <c r="J122" s="551"/>
      <c r="K122" s="551"/>
      <c r="L122" s="551"/>
      <c r="M122" s="551"/>
      <c r="N122" s="557"/>
      <c r="O122" s="557"/>
      <c r="P122" s="557"/>
      <c r="Q122" s="557"/>
      <c r="R122" s="557"/>
      <c r="S122" s="557"/>
      <c r="T122" s="557"/>
      <c r="U122" s="557"/>
      <c r="V122" s="557"/>
      <c r="W122" s="557"/>
      <c r="X122" s="557"/>
      <c r="Y122" s="557"/>
      <c r="Z122" s="557"/>
      <c r="AA122" s="557"/>
      <c r="AB122" s="557"/>
      <c r="AC122" s="557"/>
      <c r="AD122" s="557"/>
      <c r="AE122" s="557"/>
      <c r="AF122" s="557"/>
      <c r="AG122" s="557"/>
      <c r="AH122" s="557"/>
      <c r="AI122" s="557"/>
      <c r="AJ122" s="557"/>
      <c r="AK122" s="557"/>
      <c r="AL122" s="557"/>
      <c r="AM122" s="557"/>
      <c r="AN122" s="557"/>
      <c r="AO122" s="557"/>
      <c r="AP122" s="557"/>
      <c r="AQ122" s="557"/>
      <c r="AR122" s="557"/>
      <c r="AS122" s="557"/>
      <c r="AT122" s="557"/>
      <c r="AU122" s="557"/>
      <c r="AV122" s="557"/>
      <c r="AW122" s="557"/>
      <c r="AX122" s="557"/>
      <c r="AY122" s="557"/>
      <c r="AZ122" s="557"/>
      <c r="BA122" s="557"/>
      <c r="BB122" s="557"/>
      <c r="BC122" s="557"/>
      <c r="BD122" s="557"/>
      <c r="BE122" s="557"/>
      <c r="BF122" s="557"/>
      <c r="BG122" s="557"/>
      <c r="BH122" s="557"/>
      <c r="BI122" s="557"/>
      <c r="BJ122" s="557"/>
      <c r="BK122" s="557"/>
      <c r="BL122" s="557"/>
      <c r="BM122" s="557"/>
      <c r="BN122" s="557"/>
      <c r="BO122" s="557"/>
      <c r="BP122" s="557"/>
      <c r="BQ122" s="557"/>
      <c r="BR122" s="557"/>
      <c r="BS122" s="557"/>
      <c r="BT122" s="557"/>
      <c r="BU122" s="557"/>
      <c r="BV122" s="557"/>
      <c r="BW122" s="557"/>
      <c r="BX122" s="557"/>
      <c r="BY122" s="557"/>
      <c r="BZ122" s="557"/>
      <c r="CA122" s="557"/>
      <c r="CB122" s="557"/>
      <c r="CC122" s="557"/>
      <c r="CD122" s="557"/>
      <c r="CE122" s="557"/>
      <c r="CF122" s="557"/>
      <c r="CG122" s="557"/>
      <c r="CH122" s="557"/>
      <c r="CI122" s="557"/>
      <c r="CJ122" s="557"/>
      <c r="CK122" s="557"/>
      <c r="CL122" s="557"/>
      <c r="CM122" s="557"/>
      <c r="CN122" s="557"/>
      <c r="CO122" s="557"/>
      <c r="CP122" s="557"/>
      <c r="CQ122" s="557"/>
      <c r="CR122" s="557"/>
      <c r="CS122" s="557"/>
      <c r="CT122" s="557"/>
      <c r="CU122" s="557"/>
      <c r="CV122" s="557"/>
      <c r="CW122" s="557"/>
      <c r="CX122" s="557"/>
      <c r="CY122" s="557"/>
      <c r="CZ122" s="557"/>
      <c r="DA122" s="557"/>
      <c r="DB122" s="557"/>
      <c r="DC122" s="557"/>
      <c r="DD122" s="557"/>
      <c r="DE122" s="557"/>
      <c r="DF122" s="557"/>
      <c r="DG122" s="557"/>
      <c r="DH122" s="557"/>
      <c r="DI122" s="557"/>
      <c r="DJ122" s="557"/>
      <c r="DK122" s="557"/>
      <c r="DL122" s="557"/>
      <c r="DM122" s="557"/>
      <c r="DN122" s="557"/>
      <c r="DO122" s="557"/>
      <c r="DP122" s="557"/>
      <c r="DQ122" s="338"/>
    </row>
    <row r="123" spans="1:133" ht="15" customHeight="1" thickTop="1" x14ac:dyDescent="0.25">
      <c r="A123" s="64" t="s">
        <v>887</v>
      </c>
      <c r="B123" s="621">
        <v>11</v>
      </c>
      <c r="C123" s="2152">
        <v>11</v>
      </c>
      <c r="D123" s="2128"/>
      <c r="E123" s="2128"/>
      <c r="F123" s="2128"/>
      <c r="G123" s="2128"/>
      <c r="H123" s="2128"/>
      <c r="I123" s="2128"/>
      <c r="J123" s="2128"/>
      <c r="K123" s="2128"/>
      <c r="L123" s="2128"/>
      <c r="M123" s="2128"/>
      <c r="N123" s="2128"/>
      <c r="O123" s="2149">
        <v>9</v>
      </c>
      <c r="P123" s="2150"/>
      <c r="Q123" s="2150"/>
      <c r="R123" s="2150"/>
      <c r="S123" s="2150"/>
      <c r="T123" s="2150"/>
      <c r="U123" s="2150"/>
      <c r="V123" s="2150"/>
      <c r="W123" s="2150"/>
      <c r="X123" s="2150"/>
      <c r="Y123" s="2151"/>
      <c r="Z123" s="2149">
        <v>9</v>
      </c>
      <c r="AA123" s="2150"/>
      <c r="AB123" s="2150"/>
      <c r="AC123" s="2150"/>
      <c r="AD123" s="2150"/>
      <c r="AE123" s="2150"/>
      <c r="AF123" s="2150"/>
      <c r="AG123" s="2150"/>
      <c r="AH123" s="2150"/>
      <c r="AI123" s="2150"/>
      <c r="AJ123" s="2151"/>
      <c r="AK123" s="2149">
        <v>9</v>
      </c>
      <c r="AL123" s="2150"/>
      <c r="AM123" s="2150"/>
      <c r="AN123" s="2150"/>
      <c r="AO123" s="2150"/>
      <c r="AP123" s="2150"/>
      <c r="AQ123" s="2150"/>
      <c r="AR123" s="2150"/>
      <c r="AS123" s="2150"/>
      <c r="AT123" s="2150"/>
      <c r="AU123" s="2150"/>
      <c r="AV123" s="2151"/>
      <c r="AW123" s="2149">
        <v>9</v>
      </c>
      <c r="AX123" s="2150"/>
      <c r="AY123" s="2150"/>
      <c r="AZ123" s="2150"/>
      <c r="BA123" s="2150"/>
      <c r="BB123" s="2150"/>
      <c r="BC123" s="2150"/>
      <c r="BD123" s="2150"/>
      <c r="BE123" s="2150"/>
      <c r="BF123" s="2150"/>
      <c r="BG123" s="2150"/>
      <c r="BH123" s="2151"/>
      <c r="BI123" s="2149">
        <v>9</v>
      </c>
      <c r="BJ123" s="2150"/>
      <c r="BK123" s="2150"/>
      <c r="BL123" s="2150"/>
      <c r="BM123" s="2150"/>
      <c r="BN123" s="2150"/>
      <c r="BO123" s="2150"/>
      <c r="BP123" s="2150"/>
      <c r="BQ123" s="2150"/>
      <c r="BR123" s="2150"/>
      <c r="BS123" s="2150"/>
      <c r="BT123" s="2151"/>
      <c r="BU123" s="2149">
        <v>9</v>
      </c>
      <c r="BV123" s="2150"/>
      <c r="BW123" s="2150"/>
      <c r="BX123" s="2150"/>
      <c r="BY123" s="2150"/>
      <c r="BZ123" s="2150"/>
      <c r="CA123" s="2150"/>
      <c r="CB123" s="2150"/>
      <c r="CC123" s="2150"/>
      <c r="CD123" s="2150"/>
      <c r="CE123" s="2150"/>
      <c r="CF123" s="2151"/>
      <c r="CG123" s="2149">
        <v>8</v>
      </c>
      <c r="CH123" s="2150"/>
      <c r="CI123" s="2150"/>
      <c r="CJ123" s="2150"/>
      <c r="CK123" s="2150"/>
      <c r="CL123" s="2150"/>
      <c r="CM123" s="2150"/>
      <c r="CN123" s="2150"/>
      <c r="CO123" s="2150"/>
      <c r="CP123" s="2150"/>
      <c r="CQ123" s="2150"/>
      <c r="CR123" s="2151"/>
      <c r="CS123" s="2149">
        <v>7</v>
      </c>
      <c r="CT123" s="2150"/>
      <c r="CU123" s="2150"/>
      <c r="CV123" s="2150"/>
      <c r="CW123" s="2150"/>
      <c r="CX123" s="2150"/>
      <c r="CY123" s="2150"/>
      <c r="CZ123" s="2150"/>
      <c r="DA123" s="2150"/>
      <c r="DB123" s="2150"/>
      <c r="DC123" s="2150"/>
      <c r="DD123" s="2151"/>
      <c r="DE123" s="2149">
        <v>4</v>
      </c>
      <c r="DF123" s="2150"/>
      <c r="DG123" s="2150"/>
      <c r="DH123" s="2150"/>
      <c r="DI123" s="2150"/>
      <c r="DJ123" s="2150"/>
      <c r="DK123" s="2150"/>
      <c r="DL123" s="2150"/>
      <c r="DM123" s="2150"/>
      <c r="DN123" s="2150"/>
      <c r="DO123" s="2150"/>
      <c r="DP123" s="2151"/>
      <c r="DQ123" s="338"/>
    </row>
    <row r="124" spans="1:133" ht="15" customHeight="1" thickBot="1" x14ac:dyDescent="0.3">
      <c r="A124" s="64" t="s">
        <v>888</v>
      </c>
      <c r="B124" s="622">
        <v>1</v>
      </c>
      <c r="C124" s="2140">
        <v>1</v>
      </c>
      <c r="D124" s="2140"/>
      <c r="E124" s="2140"/>
      <c r="F124" s="2140"/>
      <c r="G124" s="2140"/>
      <c r="H124" s="2140"/>
      <c r="I124" s="2140"/>
      <c r="J124" s="2140"/>
      <c r="K124" s="2140"/>
      <c r="L124" s="2140"/>
      <c r="M124" s="2140"/>
      <c r="N124" s="2141"/>
      <c r="O124" s="2139">
        <f>10/11</f>
        <v>0.90909090909090906</v>
      </c>
      <c r="P124" s="2140"/>
      <c r="Q124" s="2140"/>
      <c r="R124" s="2140"/>
      <c r="S124" s="2140"/>
      <c r="T124" s="2140"/>
      <c r="U124" s="2140"/>
      <c r="V124" s="2140"/>
      <c r="W124" s="2140"/>
      <c r="X124" s="2140"/>
      <c r="Y124" s="2141"/>
      <c r="Z124" s="2139">
        <f>10/11</f>
        <v>0.90909090909090906</v>
      </c>
      <c r="AA124" s="2140"/>
      <c r="AB124" s="2140"/>
      <c r="AC124" s="2140"/>
      <c r="AD124" s="2140"/>
      <c r="AE124" s="2140"/>
      <c r="AF124" s="2140"/>
      <c r="AG124" s="2140"/>
      <c r="AH124" s="2140"/>
      <c r="AI124" s="2140"/>
      <c r="AJ124" s="2141"/>
      <c r="AK124" s="2139">
        <f>10/11</f>
        <v>0.90909090909090906</v>
      </c>
      <c r="AL124" s="2140"/>
      <c r="AM124" s="2140"/>
      <c r="AN124" s="2140"/>
      <c r="AO124" s="2140"/>
      <c r="AP124" s="2140"/>
      <c r="AQ124" s="2140"/>
      <c r="AR124" s="2140"/>
      <c r="AS124" s="2140"/>
      <c r="AT124" s="2140"/>
      <c r="AU124" s="2140"/>
      <c r="AV124" s="2141"/>
      <c r="AW124" s="2139">
        <f>10/11</f>
        <v>0.90909090909090906</v>
      </c>
      <c r="AX124" s="2140"/>
      <c r="AY124" s="2140"/>
      <c r="AZ124" s="2140"/>
      <c r="BA124" s="2140"/>
      <c r="BB124" s="2140"/>
      <c r="BC124" s="2140"/>
      <c r="BD124" s="2140"/>
      <c r="BE124" s="2140"/>
      <c r="BF124" s="2140"/>
      <c r="BG124" s="2140"/>
      <c r="BH124" s="2141"/>
      <c r="BI124" s="2139">
        <f>10/11</f>
        <v>0.90909090909090906</v>
      </c>
      <c r="BJ124" s="2140"/>
      <c r="BK124" s="2140"/>
      <c r="BL124" s="2140"/>
      <c r="BM124" s="2140"/>
      <c r="BN124" s="2140"/>
      <c r="BO124" s="2140"/>
      <c r="BP124" s="2140"/>
      <c r="BQ124" s="2140"/>
      <c r="BR124" s="2140"/>
      <c r="BS124" s="2140"/>
      <c r="BT124" s="2141"/>
      <c r="BU124" s="2139">
        <f>10/11</f>
        <v>0.90909090909090906</v>
      </c>
      <c r="BV124" s="2140"/>
      <c r="BW124" s="2140"/>
      <c r="BX124" s="2140"/>
      <c r="BY124" s="2140"/>
      <c r="BZ124" s="2140"/>
      <c r="CA124" s="2140"/>
      <c r="CB124" s="2140"/>
      <c r="CC124" s="2140"/>
      <c r="CD124" s="2140"/>
      <c r="CE124" s="2140"/>
      <c r="CF124" s="2141"/>
      <c r="CG124" s="2139">
        <f>10/11</f>
        <v>0.90909090909090906</v>
      </c>
      <c r="CH124" s="2140"/>
      <c r="CI124" s="2140"/>
      <c r="CJ124" s="2140"/>
      <c r="CK124" s="2140"/>
      <c r="CL124" s="2140"/>
      <c r="CM124" s="2140"/>
      <c r="CN124" s="2140"/>
      <c r="CO124" s="2140"/>
      <c r="CP124" s="2140"/>
      <c r="CQ124" s="2140"/>
      <c r="CR124" s="2141"/>
      <c r="CS124" s="2139">
        <f>CS123/11</f>
        <v>0.63636363636363635</v>
      </c>
      <c r="CT124" s="2140"/>
      <c r="CU124" s="2140"/>
      <c r="CV124" s="2140"/>
      <c r="CW124" s="2140"/>
      <c r="CX124" s="2140"/>
      <c r="CY124" s="2140"/>
      <c r="CZ124" s="2140"/>
      <c r="DA124" s="2140"/>
      <c r="DB124" s="2140"/>
      <c r="DC124" s="2140"/>
      <c r="DD124" s="2141"/>
      <c r="DE124" s="2139">
        <f>DE123/11</f>
        <v>0.36363636363636365</v>
      </c>
      <c r="DF124" s="2140"/>
      <c r="DG124" s="2140"/>
      <c r="DH124" s="2140"/>
      <c r="DI124" s="2140"/>
      <c r="DJ124" s="2140"/>
      <c r="DK124" s="2140"/>
      <c r="DL124" s="2140"/>
      <c r="DM124" s="2140"/>
      <c r="DN124" s="2140"/>
      <c r="DO124" s="2140"/>
      <c r="DP124" s="2141"/>
      <c r="DQ124" s="338"/>
    </row>
    <row r="125" spans="1:133" ht="15.75" thickTop="1" x14ac:dyDescent="0.25">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c r="CQ125" s="338"/>
      <c r="CR125" s="338"/>
      <c r="CS125" s="338"/>
      <c r="CT125" s="338"/>
      <c r="CU125" s="338"/>
      <c r="CV125" s="338"/>
      <c r="CW125" s="338"/>
      <c r="CX125" s="338"/>
      <c r="CY125" s="338"/>
      <c r="CZ125" s="338"/>
      <c r="DA125" s="338"/>
      <c r="DB125" s="338"/>
      <c r="DC125" s="338"/>
      <c r="DD125" s="338"/>
      <c r="DE125" s="338"/>
      <c r="DF125" s="338"/>
      <c r="DG125" s="338"/>
      <c r="DH125" s="338"/>
      <c r="DI125" s="338"/>
      <c r="DJ125" s="338"/>
      <c r="DK125" s="338"/>
      <c r="DL125" s="338"/>
      <c r="DM125" s="338"/>
      <c r="DN125" s="338"/>
      <c r="DO125" s="338"/>
      <c r="DP125" s="338"/>
      <c r="DQ125" s="338"/>
    </row>
    <row r="127" spans="1:133" x14ac:dyDescent="0.25">
      <c r="B127" s="2133" t="s">
        <v>934</v>
      </c>
      <c r="C127" s="2134"/>
      <c r="D127" s="2134"/>
      <c r="E127" s="2134"/>
      <c r="F127" s="2134"/>
      <c r="G127" s="2134"/>
      <c r="H127" s="2134"/>
      <c r="I127" s="2134"/>
      <c r="J127" s="2134"/>
      <c r="K127" s="2134"/>
      <c r="L127" s="2134"/>
      <c r="M127" s="2134"/>
      <c r="N127" s="2134"/>
      <c r="O127" s="2134"/>
      <c r="P127" s="2134"/>
      <c r="Q127" s="2134"/>
      <c r="R127" s="2134"/>
      <c r="S127" s="2134"/>
      <c r="T127" s="2134"/>
      <c r="U127" s="2134"/>
      <c r="V127" s="2134"/>
      <c r="W127" s="2134"/>
      <c r="X127" s="2134"/>
      <c r="Y127" s="2134"/>
      <c r="Z127" s="2134"/>
      <c r="AA127" s="2134"/>
      <c r="AB127" s="2134"/>
      <c r="AC127" s="2134"/>
      <c r="AD127" s="2134"/>
      <c r="AE127" s="2134"/>
      <c r="AF127" s="2134"/>
      <c r="AG127" s="2134"/>
      <c r="AH127" s="2134"/>
      <c r="AI127" s="2134"/>
      <c r="AJ127" s="2134"/>
      <c r="AK127" s="2134"/>
      <c r="AL127" s="2134"/>
      <c r="AM127" s="2134"/>
      <c r="AN127" s="2134"/>
      <c r="AO127" s="2134"/>
      <c r="AP127" s="2134"/>
      <c r="AQ127" s="2134"/>
      <c r="AR127" s="2134"/>
      <c r="AS127" s="2134"/>
      <c r="AT127" s="2134"/>
      <c r="AU127" s="2134"/>
      <c r="AV127" s="2134"/>
      <c r="AW127" s="2134"/>
      <c r="AX127" s="2134"/>
      <c r="AY127" s="2134"/>
      <c r="AZ127" s="2134"/>
      <c r="BA127" s="2134"/>
      <c r="BB127" s="2134"/>
      <c r="BC127" s="2134"/>
      <c r="BD127" s="2134"/>
      <c r="BE127" s="2134"/>
      <c r="BF127" s="2134"/>
      <c r="BG127" s="2134"/>
      <c r="BH127" s="2134"/>
      <c r="BI127" s="2134"/>
      <c r="BJ127" s="2134"/>
      <c r="BK127" s="2134"/>
      <c r="BL127" s="2134"/>
      <c r="BM127" s="2134"/>
      <c r="BN127" s="2134"/>
      <c r="BO127" s="2134"/>
      <c r="BP127" s="2134"/>
      <c r="BQ127" s="2134"/>
      <c r="BR127" s="2134"/>
      <c r="BS127" s="2134"/>
      <c r="BT127" s="2134"/>
      <c r="BU127" s="2134"/>
      <c r="BV127" s="2134"/>
      <c r="BW127" s="2134"/>
      <c r="BX127" s="2134"/>
      <c r="BY127" s="2134"/>
      <c r="BZ127" s="2134"/>
      <c r="CA127" s="2134"/>
      <c r="CB127" s="2134"/>
      <c r="CC127" s="2134"/>
      <c r="CD127" s="2134"/>
      <c r="CE127" s="2134"/>
      <c r="CF127" s="2135"/>
      <c r="CG127" s="2127" t="s">
        <v>921</v>
      </c>
      <c r="CH127" s="2127"/>
      <c r="CI127" s="2127"/>
      <c r="CJ127" s="2127"/>
      <c r="CK127" s="2127"/>
      <c r="CL127" s="2127"/>
      <c r="CM127" s="2127"/>
      <c r="CN127" s="2127"/>
      <c r="CO127" s="2127"/>
      <c r="CP127" s="2127"/>
      <c r="CQ127" s="2127"/>
      <c r="CR127" s="2127"/>
      <c r="CS127" s="2127" t="s">
        <v>888</v>
      </c>
      <c r="CT127" s="2127"/>
      <c r="CU127" s="2127"/>
      <c r="CV127" s="2127"/>
      <c r="CW127" s="2127"/>
      <c r="CX127" s="2127"/>
      <c r="CY127" s="2127"/>
      <c r="CZ127" s="2127"/>
      <c r="DA127" s="2127"/>
      <c r="DB127" s="2127"/>
      <c r="DC127" s="2127"/>
      <c r="DD127" s="2127"/>
    </row>
    <row r="128" spans="1:133" x14ac:dyDescent="0.25">
      <c r="A128" s="416"/>
      <c r="B128" s="2136" t="s">
        <v>933</v>
      </c>
      <c r="C128" s="2137"/>
      <c r="D128" s="2137"/>
      <c r="E128" s="2137"/>
      <c r="F128" s="2137"/>
      <c r="G128" s="2137"/>
      <c r="H128" s="2137"/>
      <c r="I128" s="2137"/>
      <c r="J128" s="2137"/>
      <c r="K128" s="2137"/>
      <c r="L128" s="2137"/>
      <c r="M128" s="2137"/>
      <c r="N128" s="2137"/>
      <c r="O128" s="2137"/>
      <c r="P128" s="2137"/>
      <c r="Q128" s="2137"/>
      <c r="R128" s="2137"/>
      <c r="S128" s="2137"/>
      <c r="T128" s="2137"/>
      <c r="U128" s="2137"/>
      <c r="V128" s="2137"/>
      <c r="W128" s="2137"/>
      <c r="X128" s="2137"/>
      <c r="Y128" s="2137"/>
      <c r="Z128" s="2137"/>
      <c r="AA128" s="2137"/>
      <c r="AB128" s="2137"/>
      <c r="AC128" s="2137"/>
      <c r="AD128" s="2137"/>
      <c r="AE128" s="2137"/>
      <c r="AF128" s="2137"/>
      <c r="AG128" s="2137"/>
      <c r="AH128" s="2137"/>
      <c r="AI128" s="2137"/>
      <c r="AJ128" s="2137"/>
      <c r="AK128" s="2137"/>
      <c r="AL128" s="2137"/>
      <c r="AM128" s="2137"/>
      <c r="AN128" s="2137"/>
      <c r="AO128" s="2137"/>
      <c r="AP128" s="2137"/>
      <c r="AQ128" s="2137"/>
      <c r="AR128" s="2137"/>
      <c r="AS128" s="2137"/>
      <c r="AT128" s="2137"/>
      <c r="AU128" s="2137"/>
      <c r="AV128" s="2137"/>
      <c r="AW128" s="2137"/>
      <c r="AX128" s="2137"/>
      <c r="AY128" s="2137"/>
      <c r="AZ128" s="2137"/>
      <c r="BA128" s="2137"/>
      <c r="BB128" s="2137"/>
      <c r="BC128" s="2137"/>
      <c r="BD128" s="2137"/>
      <c r="BE128" s="2137"/>
      <c r="BF128" s="2137"/>
      <c r="BG128" s="2137"/>
      <c r="BH128" s="2137"/>
      <c r="BI128" s="2137"/>
      <c r="BJ128" s="2137"/>
      <c r="BK128" s="2137"/>
      <c r="BL128" s="2137"/>
      <c r="BM128" s="2137"/>
      <c r="BN128" s="2137"/>
      <c r="BO128" s="2137"/>
      <c r="BP128" s="2137"/>
      <c r="BQ128" s="2137"/>
      <c r="BR128" s="2137"/>
      <c r="BS128" s="2137"/>
      <c r="BT128" s="2137"/>
      <c r="BU128" s="2137"/>
      <c r="BV128" s="2137"/>
      <c r="BW128" s="2137"/>
      <c r="BX128" s="2137"/>
      <c r="BY128" s="2137"/>
      <c r="BZ128" s="2137"/>
      <c r="CA128" s="2137"/>
      <c r="CB128" s="2137"/>
      <c r="CC128" s="2137"/>
      <c r="CD128" s="2137"/>
      <c r="CE128" s="2137"/>
      <c r="CF128" s="2138"/>
      <c r="CG128" s="2128">
        <v>11</v>
      </c>
      <c r="CH128" s="2128"/>
      <c r="CI128" s="2128"/>
      <c r="CJ128" s="2128"/>
      <c r="CK128" s="2128"/>
      <c r="CL128" s="2128"/>
      <c r="CM128" s="2128"/>
      <c r="CN128" s="2128"/>
      <c r="CO128" s="2128"/>
      <c r="CP128" s="2128"/>
      <c r="CQ128" s="2128"/>
      <c r="CR128" s="2128"/>
      <c r="CS128" s="2128"/>
      <c r="CT128" s="2128"/>
      <c r="CU128" s="2128"/>
      <c r="CV128" s="2128"/>
      <c r="CW128" s="2128"/>
      <c r="CX128" s="2128"/>
      <c r="CY128" s="2128"/>
      <c r="CZ128" s="2128"/>
      <c r="DA128" s="2128"/>
      <c r="DB128" s="2128"/>
      <c r="DC128" s="2128"/>
      <c r="DD128" s="2128"/>
    </row>
    <row r="129" spans="1:108" x14ac:dyDescent="0.25">
      <c r="A129" s="416"/>
      <c r="B129" s="1275" t="s">
        <v>3397</v>
      </c>
      <c r="C129" s="1275"/>
      <c r="D129" s="1275"/>
      <c r="E129" s="1275"/>
      <c r="F129" s="1275"/>
      <c r="G129" s="1275"/>
      <c r="H129" s="1275"/>
      <c r="I129" s="1275"/>
      <c r="J129" s="1275"/>
      <c r="K129" s="1275"/>
      <c r="L129" s="1275"/>
      <c r="M129" s="1275"/>
      <c r="N129" s="1275"/>
      <c r="O129" s="1275"/>
      <c r="P129" s="1275"/>
      <c r="Q129" s="1275"/>
      <c r="R129" s="1275"/>
      <c r="S129" s="1275"/>
      <c r="T129" s="1275"/>
      <c r="U129" s="1275"/>
      <c r="V129" s="1275"/>
      <c r="W129" s="1275"/>
      <c r="X129" s="1275"/>
      <c r="Y129" s="1275"/>
      <c r="Z129" s="1275"/>
      <c r="AA129" s="1275"/>
      <c r="AB129" s="1275"/>
      <c r="AC129" s="1275"/>
      <c r="AD129" s="1275"/>
      <c r="AE129" s="1275"/>
      <c r="AF129" s="1275"/>
      <c r="AG129" s="1275"/>
      <c r="AH129" s="1275"/>
      <c r="AI129" s="1275"/>
      <c r="AJ129" s="1275"/>
      <c r="AK129" s="1275"/>
      <c r="AL129" s="1275"/>
      <c r="AM129" s="1275"/>
      <c r="AN129" s="1275"/>
      <c r="AO129" s="1275"/>
      <c r="AP129" s="1275"/>
      <c r="AQ129" s="1275"/>
      <c r="AR129" s="1275"/>
      <c r="AS129" s="1275"/>
      <c r="AT129" s="1275"/>
      <c r="AU129" s="1275"/>
      <c r="AV129" s="1275"/>
      <c r="AW129" s="1275"/>
      <c r="AX129" s="1275"/>
      <c r="AY129" s="1275"/>
      <c r="AZ129" s="1275"/>
      <c r="BA129" s="1275"/>
      <c r="BB129" s="1275"/>
      <c r="BC129" s="1275"/>
      <c r="BD129" s="1275"/>
      <c r="BE129" s="1275"/>
      <c r="BF129" s="1275"/>
      <c r="BG129" s="1275"/>
      <c r="BH129" s="1275"/>
      <c r="BI129" s="1275"/>
      <c r="BJ129" s="1275"/>
      <c r="BK129" s="1275"/>
      <c r="BL129" s="1275"/>
      <c r="BM129" s="1275"/>
      <c r="BN129" s="1275"/>
      <c r="BO129" s="1275"/>
      <c r="BP129" s="1275"/>
      <c r="BQ129" s="1275"/>
      <c r="BR129" s="1275"/>
      <c r="BS129" s="1275"/>
      <c r="BT129" s="1275"/>
      <c r="BU129" s="1275"/>
      <c r="BV129" s="1275"/>
      <c r="BW129" s="1275"/>
      <c r="BX129" s="1275"/>
      <c r="BY129" s="1275"/>
      <c r="BZ129" s="1275"/>
      <c r="CA129" s="1275"/>
      <c r="CB129" s="1275"/>
      <c r="CC129" s="1275"/>
      <c r="CD129" s="1275"/>
      <c r="CE129" s="1275"/>
      <c r="CF129" s="1275"/>
      <c r="CG129" s="2232">
        <v>0</v>
      </c>
      <c r="CH129" s="2232"/>
      <c r="CI129" s="2232"/>
      <c r="CJ129" s="2232"/>
      <c r="CK129" s="2232"/>
      <c r="CL129" s="2232"/>
      <c r="CM129" s="2232"/>
      <c r="CN129" s="2232"/>
      <c r="CO129" s="2232"/>
      <c r="CP129" s="2232"/>
      <c r="CQ129" s="2232"/>
      <c r="CR129" s="2232"/>
      <c r="CS129" s="2231">
        <f>CG129/$CG$128</f>
        <v>0</v>
      </c>
      <c r="CT129" s="2231"/>
      <c r="CU129" s="2231"/>
      <c r="CV129" s="2231"/>
      <c r="CW129" s="2231"/>
      <c r="CX129" s="2231"/>
      <c r="CY129" s="2231"/>
      <c r="CZ129" s="2231"/>
      <c r="DA129" s="2231"/>
      <c r="DB129" s="2231"/>
      <c r="DC129" s="2231"/>
      <c r="DD129" s="2231"/>
    </row>
    <row r="130" spans="1:108" x14ac:dyDescent="0.25">
      <c r="B130" s="2146" t="s">
        <v>3378</v>
      </c>
      <c r="C130" s="2147"/>
      <c r="D130" s="2147"/>
      <c r="E130" s="2147"/>
      <c r="F130" s="2147"/>
      <c r="G130" s="2147"/>
      <c r="H130" s="2147"/>
      <c r="I130" s="2147"/>
      <c r="J130" s="2147"/>
      <c r="K130" s="2147"/>
      <c r="L130" s="2147"/>
      <c r="M130" s="2147"/>
      <c r="N130" s="2147"/>
      <c r="O130" s="2147"/>
      <c r="P130" s="2147"/>
      <c r="Q130" s="2147"/>
      <c r="R130" s="2147"/>
      <c r="S130" s="2147"/>
      <c r="T130" s="2147"/>
      <c r="U130" s="2147"/>
      <c r="V130" s="2147"/>
      <c r="W130" s="2147"/>
      <c r="X130" s="2147"/>
      <c r="Y130" s="2147"/>
      <c r="Z130" s="2147"/>
      <c r="AA130" s="2147"/>
      <c r="AB130" s="2147"/>
      <c r="AC130" s="2147"/>
      <c r="AD130" s="2147"/>
      <c r="AE130" s="2147"/>
      <c r="AF130" s="2147"/>
      <c r="AG130" s="2147"/>
      <c r="AH130" s="2147"/>
      <c r="AI130" s="2147"/>
      <c r="AJ130" s="2147"/>
      <c r="AK130" s="2147"/>
      <c r="AL130" s="2147"/>
      <c r="AM130" s="2147"/>
      <c r="AN130" s="2147"/>
      <c r="AO130" s="2147"/>
      <c r="AP130" s="2147"/>
      <c r="AQ130" s="2147"/>
      <c r="AR130" s="2147"/>
      <c r="AS130" s="2147"/>
      <c r="AT130" s="2147"/>
      <c r="AU130" s="2147"/>
      <c r="AV130" s="2147"/>
      <c r="AW130" s="2147"/>
      <c r="AX130" s="2147"/>
      <c r="AY130" s="2147"/>
      <c r="AZ130" s="2147"/>
      <c r="BA130" s="2147"/>
      <c r="BB130" s="2147"/>
      <c r="BC130" s="2147"/>
      <c r="BD130" s="2147"/>
      <c r="BE130" s="2147"/>
      <c r="BF130" s="2147"/>
      <c r="BG130" s="2147"/>
      <c r="BH130" s="2147"/>
      <c r="BI130" s="2147"/>
      <c r="BJ130" s="2147"/>
      <c r="BK130" s="2147"/>
      <c r="BL130" s="2147"/>
      <c r="BM130" s="2147"/>
      <c r="BN130" s="2147"/>
      <c r="BO130" s="2147"/>
      <c r="BP130" s="2147"/>
      <c r="BQ130" s="2147"/>
      <c r="BR130" s="2147"/>
      <c r="BS130" s="2147"/>
      <c r="BT130" s="2147"/>
      <c r="BU130" s="2147"/>
      <c r="BV130" s="2147"/>
      <c r="BW130" s="2147"/>
      <c r="BX130" s="2147"/>
      <c r="BY130" s="2147"/>
      <c r="BZ130" s="2147"/>
      <c r="CA130" s="2147"/>
      <c r="CB130" s="2147"/>
      <c r="CC130" s="2147"/>
      <c r="CD130" s="2147"/>
      <c r="CE130" s="2147"/>
      <c r="CF130" s="2148"/>
      <c r="CG130" s="2232">
        <v>11</v>
      </c>
      <c r="CH130" s="2232"/>
      <c r="CI130" s="2232"/>
      <c r="CJ130" s="2232"/>
      <c r="CK130" s="2232"/>
      <c r="CL130" s="2232"/>
      <c r="CM130" s="2232"/>
      <c r="CN130" s="2232"/>
      <c r="CO130" s="2232"/>
      <c r="CP130" s="2232"/>
      <c r="CQ130" s="2232"/>
      <c r="CR130" s="2232"/>
      <c r="CS130" s="2231">
        <f>CG130/$CG$128</f>
        <v>1</v>
      </c>
      <c r="CT130" s="2231"/>
      <c r="CU130" s="2231"/>
      <c r="CV130" s="2231"/>
      <c r="CW130" s="2231"/>
      <c r="CX130" s="2231"/>
      <c r="CY130" s="2231"/>
      <c r="CZ130" s="2231"/>
      <c r="DA130" s="2231"/>
      <c r="DB130" s="2231"/>
      <c r="DC130" s="2231"/>
      <c r="DD130" s="2231"/>
    </row>
    <row r="131" spans="1:108"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108"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108" x14ac:dyDescent="0.25">
      <c r="B133" s="2230" t="s">
        <v>937</v>
      </c>
      <c r="C133" s="2230"/>
      <c r="D133" s="2230"/>
      <c r="E133" s="2230"/>
      <c r="F133" s="2230"/>
      <c r="G133" s="2230"/>
      <c r="H133" s="2230"/>
      <c r="I133" s="2230"/>
      <c r="J133" s="2230"/>
      <c r="K133" s="2230"/>
      <c r="L133" s="2230"/>
      <c r="M133" s="2230"/>
      <c r="N133" s="2230"/>
      <c r="O133" s="2230"/>
      <c r="P133" s="2230"/>
      <c r="Q133" s="2230"/>
      <c r="R133" s="2230"/>
      <c r="S133" s="2230"/>
      <c r="T133" s="2230"/>
      <c r="U133" s="2230"/>
      <c r="V133" s="2230"/>
      <c r="W133" s="2230"/>
      <c r="X133" s="2230"/>
      <c r="Y133" s="2230"/>
      <c r="Z133" s="2230"/>
      <c r="AA133" s="2230"/>
      <c r="AB133" s="2230"/>
      <c r="AC133" s="2230"/>
      <c r="AD133" s="2230"/>
      <c r="AE133" s="2230"/>
      <c r="AF133" s="2230"/>
      <c r="AG133" s="2230"/>
      <c r="AH133" s="2230"/>
      <c r="AI133" s="2230"/>
      <c r="AJ133" s="2230"/>
      <c r="AK133" s="2230"/>
      <c r="AL133" s="2230"/>
      <c r="AM133" s="2230"/>
      <c r="AN133" s="2230"/>
      <c r="AO133" s="2230"/>
      <c r="AP133" s="2230"/>
      <c r="AQ133" s="2230"/>
      <c r="AR133" s="2230"/>
      <c r="AS133" s="2230"/>
      <c r="AT133" s="2230"/>
      <c r="AU133" s="2230"/>
      <c r="AV133" s="2230"/>
      <c r="AW133" s="2230"/>
      <c r="AX133" s="2230"/>
      <c r="AY133" s="2230"/>
      <c r="AZ133" s="2230"/>
      <c r="BA133" s="2230"/>
      <c r="BB133" s="2230"/>
      <c r="BC133" s="2230"/>
      <c r="BD133" s="2230"/>
      <c r="BE133" s="2230"/>
      <c r="BF133" s="2230"/>
      <c r="BG133" s="2230"/>
      <c r="BH133" s="2230"/>
      <c r="BI133" s="2230"/>
      <c r="BJ133" s="2230"/>
      <c r="BK133" s="2230"/>
      <c r="BL133" s="2230"/>
      <c r="BM133" s="2230"/>
      <c r="BN133" s="2230"/>
      <c r="BO133" s="2230"/>
      <c r="BP133" s="2230"/>
      <c r="BQ133" s="2230"/>
      <c r="BR133" s="2230"/>
      <c r="BS133" s="2230"/>
      <c r="BT133" s="2230"/>
      <c r="BU133" s="2230"/>
      <c r="BV133" s="2230"/>
      <c r="BW133" s="1618"/>
      <c r="BX133" s="1618"/>
      <c r="BY133" s="1618"/>
      <c r="BZ133" s="1618"/>
      <c r="CA133" s="1618"/>
      <c r="CB133" s="1618"/>
      <c r="CC133" s="1618"/>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108" ht="84" customHeight="1" x14ac:dyDescent="0.25">
      <c r="B134" s="2230" t="s">
        <v>908</v>
      </c>
      <c r="C134" s="2230"/>
      <c r="D134" s="2230"/>
      <c r="E134" s="2230"/>
      <c r="F134" s="2230"/>
      <c r="G134" s="2230"/>
      <c r="H134" s="2230"/>
      <c r="I134" s="2230"/>
      <c r="J134" s="2230"/>
      <c r="K134" s="2230"/>
      <c r="L134" s="2230"/>
      <c r="M134" s="2230"/>
      <c r="N134" s="2230"/>
      <c r="O134" s="2230"/>
      <c r="P134" s="2230"/>
      <c r="Q134" s="2230"/>
      <c r="R134" s="2230"/>
      <c r="S134" s="2230"/>
      <c r="T134" s="2230"/>
      <c r="U134" s="2230"/>
      <c r="V134" s="2230"/>
      <c r="W134" s="2230"/>
      <c r="X134" s="2230"/>
      <c r="Y134" s="2230"/>
      <c r="Z134" s="2230"/>
      <c r="AA134" s="2230"/>
      <c r="AB134" s="2230"/>
      <c r="AC134" s="2230"/>
      <c r="AD134" s="2230"/>
      <c r="AE134" s="2230"/>
      <c r="AF134" s="2230"/>
      <c r="AG134" s="2230"/>
      <c r="AH134" s="2230"/>
      <c r="AI134" s="2230"/>
      <c r="AJ134" s="2261" t="s">
        <v>3519</v>
      </c>
      <c r="AK134" s="2262"/>
      <c r="AL134" s="2262"/>
      <c r="AM134" s="2262"/>
      <c r="AN134" s="2262"/>
      <c r="AO134" s="2262"/>
      <c r="AP134" s="2262"/>
      <c r="AQ134" s="2262"/>
      <c r="AR134" s="2262"/>
      <c r="AS134" s="2262"/>
      <c r="AT134" s="2262"/>
      <c r="AU134" s="2262"/>
      <c r="AV134" s="2262"/>
      <c r="AW134" s="2262"/>
      <c r="AX134" s="2262"/>
      <c r="AY134" s="2262"/>
      <c r="AZ134" s="2262"/>
      <c r="BA134" s="2262"/>
      <c r="BB134" s="2262"/>
      <c r="BC134" s="2262"/>
      <c r="BD134" s="2262"/>
      <c r="BE134" s="2262"/>
      <c r="BF134" s="2262"/>
      <c r="BG134" s="2262"/>
      <c r="BH134" s="2262"/>
      <c r="BI134" s="2262"/>
      <c r="BJ134" s="2262"/>
      <c r="BK134" s="2262"/>
      <c r="BL134" s="2262"/>
      <c r="BM134" s="2262"/>
      <c r="BN134" s="2262"/>
      <c r="BO134" s="2262"/>
      <c r="BP134" s="2262"/>
      <c r="BQ134" s="2262"/>
      <c r="BR134" s="2262"/>
      <c r="BS134" s="2262"/>
      <c r="BT134" s="2262"/>
      <c r="BU134" s="2262"/>
      <c r="BV134" s="2262"/>
      <c r="BW134" s="1618"/>
      <c r="BX134" s="1618"/>
      <c r="BY134" s="1618"/>
      <c r="BZ134" s="1618"/>
      <c r="CA134" s="1618"/>
      <c r="CB134" s="1618"/>
      <c r="CC134" s="1618"/>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108" ht="28.15" customHeight="1" x14ac:dyDescent="0.25">
      <c r="B135" s="2230" t="s">
        <v>909</v>
      </c>
      <c r="C135" s="2230"/>
      <c r="D135" s="2230"/>
      <c r="E135" s="2230"/>
      <c r="F135" s="2230"/>
      <c r="G135" s="2230"/>
      <c r="H135" s="2230"/>
      <c r="I135" s="2230"/>
      <c r="J135" s="2230"/>
      <c r="K135" s="2230"/>
      <c r="L135" s="2230"/>
      <c r="M135" s="2230"/>
      <c r="N135" s="2230"/>
      <c r="O135" s="2230"/>
      <c r="P135" s="2230"/>
      <c r="Q135" s="2230"/>
      <c r="R135" s="2230"/>
      <c r="S135" s="2230"/>
      <c r="T135" s="2230"/>
      <c r="U135" s="2230"/>
      <c r="V135" s="2230"/>
      <c r="W135" s="2230"/>
      <c r="X135" s="2230"/>
      <c r="Y135" s="2230"/>
      <c r="Z135" s="2230"/>
      <c r="AA135" s="2230"/>
      <c r="AB135" s="2230"/>
      <c r="AC135" s="2230"/>
      <c r="AD135" s="2230"/>
      <c r="AE135" s="2230"/>
      <c r="AF135" s="2230"/>
      <c r="AG135" s="2230"/>
      <c r="AH135" s="2230"/>
      <c r="AI135" s="2230"/>
      <c r="AJ135" s="2261" t="s">
        <v>971</v>
      </c>
      <c r="AK135" s="2262"/>
      <c r="AL135" s="2262"/>
      <c r="AM135" s="2262"/>
      <c r="AN135" s="2262"/>
      <c r="AO135" s="2262"/>
      <c r="AP135" s="2262"/>
      <c r="AQ135" s="2262"/>
      <c r="AR135" s="2262"/>
      <c r="AS135" s="2262"/>
      <c r="AT135" s="2262"/>
      <c r="AU135" s="2262"/>
      <c r="AV135" s="2262"/>
      <c r="AW135" s="2262"/>
      <c r="AX135" s="2262"/>
      <c r="AY135" s="2262"/>
      <c r="AZ135" s="2262"/>
      <c r="BA135" s="2262"/>
      <c r="BB135" s="2262"/>
      <c r="BC135" s="2262"/>
      <c r="BD135" s="2262"/>
      <c r="BE135" s="2262"/>
      <c r="BF135" s="2262"/>
      <c r="BG135" s="2262"/>
      <c r="BH135" s="2262"/>
      <c r="BI135" s="2262"/>
      <c r="BJ135" s="2262"/>
      <c r="BK135" s="2262"/>
      <c r="BL135" s="2262"/>
      <c r="BM135" s="2262"/>
      <c r="BN135" s="2262"/>
      <c r="BO135" s="2262"/>
      <c r="BP135" s="2262"/>
      <c r="BQ135" s="2262"/>
      <c r="BR135" s="2262"/>
      <c r="BS135" s="2262"/>
      <c r="BT135" s="2262"/>
      <c r="BU135" s="2262"/>
      <c r="BV135" s="2262"/>
      <c r="BW135" s="1618"/>
      <c r="BX135" s="1618"/>
      <c r="BY135" s="1618"/>
      <c r="BZ135" s="1618"/>
      <c r="CA135" s="1618"/>
      <c r="CB135" s="1618"/>
      <c r="CC135" s="1618"/>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108" ht="28.5" customHeight="1" x14ac:dyDescent="0.25">
      <c r="B136" s="2230" t="s">
        <v>910</v>
      </c>
      <c r="C136" s="2230"/>
      <c r="D136" s="2230"/>
      <c r="E136" s="2230"/>
      <c r="F136" s="2230"/>
      <c r="G136" s="2230"/>
      <c r="H136" s="2230"/>
      <c r="I136" s="2230"/>
      <c r="J136" s="2230"/>
      <c r="K136" s="2230"/>
      <c r="L136" s="2230"/>
      <c r="M136" s="2230"/>
      <c r="N136" s="2230"/>
      <c r="O136" s="2230"/>
      <c r="P136" s="2230"/>
      <c r="Q136" s="2230"/>
      <c r="R136" s="2230"/>
      <c r="S136" s="2230"/>
      <c r="T136" s="2230"/>
      <c r="U136" s="2230"/>
      <c r="V136" s="2230"/>
      <c r="W136" s="2230"/>
      <c r="X136" s="2230"/>
      <c r="Y136" s="2230"/>
      <c r="Z136" s="2230"/>
      <c r="AA136" s="2230"/>
      <c r="AB136" s="2230"/>
      <c r="AC136" s="2230"/>
      <c r="AD136" s="2230"/>
      <c r="AE136" s="2230"/>
      <c r="AF136" s="2230"/>
      <c r="AG136" s="2230"/>
      <c r="AH136" s="2230"/>
      <c r="AI136" s="2230"/>
      <c r="AJ136" s="2261" t="s">
        <v>972</v>
      </c>
      <c r="AK136" s="2262"/>
      <c r="AL136" s="2262"/>
      <c r="AM136" s="2262"/>
      <c r="AN136" s="2262"/>
      <c r="AO136" s="2262"/>
      <c r="AP136" s="2262"/>
      <c r="AQ136" s="2262"/>
      <c r="AR136" s="2262"/>
      <c r="AS136" s="2262"/>
      <c r="AT136" s="2262"/>
      <c r="AU136" s="2262"/>
      <c r="AV136" s="2262"/>
      <c r="AW136" s="2262"/>
      <c r="AX136" s="2262"/>
      <c r="AY136" s="2262"/>
      <c r="AZ136" s="2262"/>
      <c r="BA136" s="2262"/>
      <c r="BB136" s="2262"/>
      <c r="BC136" s="2262"/>
      <c r="BD136" s="2262"/>
      <c r="BE136" s="2262"/>
      <c r="BF136" s="2262"/>
      <c r="BG136" s="2262"/>
      <c r="BH136" s="2262"/>
      <c r="BI136" s="2262"/>
      <c r="BJ136" s="2262"/>
      <c r="BK136" s="2262"/>
      <c r="BL136" s="2262"/>
      <c r="BM136" s="2262"/>
      <c r="BN136" s="2262"/>
      <c r="BO136" s="2262"/>
      <c r="BP136" s="2262"/>
      <c r="BQ136" s="2262"/>
      <c r="BR136" s="2262"/>
      <c r="BS136" s="2262"/>
      <c r="BT136" s="2262"/>
      <c r="BU136" s="2262"/>
      <c r="BV136" s="2262"/>
      <c r="BW136" s="1618"/>
      <c r="BX136" s="1618"/>
      <c r="BY136" s="1618"/>
      <c r="BZ136" s="1618"/>
      <c r="CA136" s="1618"/>
      <c r="CB136" s="1618"/>
      <c r="CC136" s="1618"/>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108" ht="64.5" customHeight="1" x14ac:dyDescent="0.25">
      <c r="B137" s="2230" t="s">
        <v>891</v>
      </c>
      <c r="C137" s="2230"/>
      <c r="D137" s="2230"/>
      <c r="E137" s="2230"/>
      <c r="F137" s="2230"/>
      <c r="G137" s="2230"/>
      <c r="H137" s="2230"/>
      <c r="I137" s="2230"/>
      <c r="J137" s="2230"/>
      <c r="K137" s="2230"/>
      <c r="L137" s="2230"/>
      <c r="M137" s="2230"/>
      <c r="N137" s="2230"/>
      <c r="O137" s="2230"/>
      <c r="P137" s="2230"/>
      <c r="Q137" s="2230"/>
      <c r="R137" s="2230"/>
      <c r="S137" s="2230"/>
      <c r="T137" s="2230"/>
      <c r="U137" s="2230"/>
      <c r="V137" s="2230"/>
      <c r="W137" s="2230"/>
      <c r="X137" s="2230"/>
      <c r="Y137" s="2230"/>
      <c r="Z137" s="2230"/>
      <c r="AA137" s="2230"/>
      <c r="AB137" s="2230"/>
      <c r="AC137" s="2230"/>
      <c r="AD137" s="2230"/>
      <c r="AE137" s="2230"/>
      <c r="AF137" s="2230"/>
      <c r="AG137" s="2230"/>
      <c r="AH137" s="2230"/>
      <c r="AI137" s="2230"/>
      <c r="AJ137" s="2261" t="s">
        <v>3520</v>
      </c>
      <c r="AK137" s="2262"/>
      <c r="AL137" s="2262"/>
      <c r="AM137" s="2262"/>
      <c r="AN137" s="2262"/>
      <c r="AO137" s="2262"/>
      <c r="AP137" s="2262"/>
      <c r="AQ137" s="2262"/>
      <c r="AR137" s="2262"/>
      <c r="AS137" s="2262"/>
      <c r="AT137" s="2262"/>
      <c r="AU137" s="2262"/>
      <c r="AV137" s="2262"/>
      <c r="AW137" s="2262"/>
      <c r="AX137" s="2262"/>
      <c r="AY137" s="2262"/>
      <c r="AZ137" s="2262"/>
      <c r="BA137" s="2262"/>
      <c r="BB137" s="2262"/>
      <c r="BC137" s="2262"/>
      <c r="BD137" s="2262"/>
      <c r="BE137" s="2262"/>
      <c r="BF137" s="2262"/>
      <c r="BG137" s="2262"/>
      <c r="BH137" s="2262"/>
      <c r="BI137" s="2262"/>
      <c r="BJ137" s="2262"/>
      <c r="BK137" s="2262"/>
      <c r="BL137" s="2262"/>
      <c r="BM137" s="2262"/>
      <c r="BN137" s="2262"/>
      <c r="BO137" s="2262"/>
      <c r="BP137" s="2262"/>
      <c r="BQ137" s="2262"/>
      <c r="BR137" s="2262"/>
      <c r="BS137" s="2262"/>
      <c r="BT137" s="2262"/>
      <c r="BU137" s="2262"/>
      <c r="BV137" s="2262"/>
      <c r="BW137" s="1618"/>
      <c r="BX137" s="1618"/>
      <c r="BY137" s="1618"/>
      <c r="BZ137" s="1618"/>
      <c r="CA137" s="1618"/>
      <c r="CB137" s="1618"/>
      <c r="CC137" s="1618"/>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108" ht="14.45" customHeight="1" x14ac:dyDescent="0.25">
      <c r="B138" s="2225" t="s">
        <v>995</v>
      </c>
      <c r="C138" s="2226"/>
      <c r="D138" s="2226"/>
      <c r="E138" s="2226"/>
      <c r="F138" s="2226"/>
      <c r="G138" s="2226"/>
      <c r="H138" s="2226"/>
      <c r="I138" s="2226"/>
      <c r="J138" s="2226"/>
      <c r="K138" s="2226"/>
      <c r="L138" s="2226"/>
      <c r="M138" s="2226"/>
      <c r="N138" s="2226"/>
      <c r="O138" s="2226"/>
      <c r="P138" s="2226"/>
      <c r="Q138" s="2226"/>
      <c r="R138" s="2226"/>
      <c r="S138" s="2226"/>
      <c r="T138" s="2226"/>
      <c r="U138" s="2226"/>
      <c r="V138" s="2226"/>
      <c r="W138" s="2226"/>
      <c r="X138" s="2226"/>
      <c r="Y138" s="2226"/>
      <c r="Z138" s="2226"/>
      <c r="AA138" s="2226"/>
      <c r="AB138" s="2226"/>
      <c r="AC138" s="2226"/>
      <c r="AD138" s="2226"/>
      <c r="AE138" s="2226"/>
      <c r="AF138" s="2226"/>
      <c r="AG138" s="2226"/>
      <c r="AH138" s="2226"/>
      <c r="AI138" s="2227"/>
      <c r="AJ138" s="2228" t="s">
        <v>996</v>
      </c>
      <c r="AK138" s="2228"/>
      <c r="AL138" s="2228"/>
      <c r="AM138" s="2228"/>
      <c r="AN138" s="2228"/>
      <c r="AO138" s="2228"/>
      <c r="AP138" s="2228"/>
      <c r="AQ138" s="2228"/>
      <c r="AR138" s="2228"/>
      <c r="AS138" s="2228"/>
      <c r="AT138" s="2228"/>
      <c r="AU138" s="2228"/>
      <c r="AV138" s="2228"/>
      <c r="AW138" s="2228"/>
      <c r="AX138" s="2228"/>
      <c r="AY138" s="2228"/>
      <c r="AZ138" s="2228"/>
      <c r="BA138" s="2228"/>
      <c r="BB138" s="2228"/>
      <c r="BC138" s="2228"/>
      <c r="BD138" s="2228"/>
      <c r="BE138" s="2228"/>
      <c r="BF138" s="2228"/>
      <c r="BG138" s="2228"/>
      <c r="BH138" s="2228"/>
      <c r="BI138" s="2228"/>
      <c r="BJ138" s="2228"/>
      <c r="BK138" s="2228"/>
      <c r="BL138" s="2228"/>
      <c r="BM138" s="2228"/>
      <c r="BN138" s="2228"/>
      <c r="BO138" s="2228"/>
      <c r="BP138" s="2228"/>
      <c r="BQ138" s="2228"/>
      <c r="BR138" s="2228"/>
      <c r="BS138" s="2228"/>
      <c r="BT138" s="2228"/>
      <c r="BU138" s="2228"/>
      <c r="BV138" s="2228"/>
      <c r="BW138" s="2228"/>
      <c r="BX138" s="2228"/>
      <c r="BY138" s="2228"/>
      <c r="BZ138" s="2228"/>
      <c r="CA138" s="2228"/>
      <c r="CB138" s="2228"/>
      <c r="CC138" s="222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sheetData>
  <sheetProtection algorithmName="SHA-512" hashValue="gtbwN7qUUaTVXPhHNOavobTrNNJmwYGv3YACR4aVc8IyhRWxmVJpPC69i39wOaK9/TqJTes9ASeZ0Jyn+56TtQ==" saltValue="iugvpho+quwTS7qDRSBCLw==" spinCount="100000" sheet="1" objects="1" scenarios="1"/>
  <customSheetViews>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 ref="DQ118:EC118"/>
    <mergeCell ref="D120:EC120"/>
    <mergeCell ref="CM118:CR118"/>
    <mergeCell ref="CY118:DD118"/>
    <mergeCell ref="DE118:DP118"/>
    <mergeCell ref="AE118:AJ118"/>
    <mergeCell ref="AQ118:AV118"/>
    <mergeCell ref="C118:N118"/>
    <mergeCell ref="B58:B62"/>
    <mergeCell ref="B63:B67"/>
    <mergeCell ref="B68:B72"/>
    <mergeCell ref="B73:B77"/>
    <mergeCell ref="B18:B22"/>
    <mergeCell ref="B23:B27"/>
    <mergeCell ref="B28:B32"/>
    <mergeCell ref="B33:B37"/>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DE123:DP123"/>
    <mergeCell ref="O118:Y118"/>
    <mergeCell ref="O123:Y123"/>
    <mergeCell ref="AK123:AV123"/>
    <mergeCell ref="Z123:AJ123"/>
    <mergeCell ref="BI123:BT123"/>
    <mergeCell ref="BU123:CF123"/>
    <mergeCell ref="AW123:BH123"/>
    <mergeCell ref="CA118:CF118"/>
    <mergeCell ref="BC118:BH118"/>
    <mergeCell ref="BO118:BT118"/>
    <mergeCell ref="C123:N123"/>
    <mergeCell ref="C124:N124"/>
    <mergeCell ref="AK124:AV124"/>
    <mergeCell ref="Z124:AJ124"/>
    <mergeCell ref="AW124:BH124"/>
    <mergeCell ref="O124:Y124"/>
    <mergeCell ref="CS130:DD130"/>
    <mergeCell ref="CG130:CR130"/>
    <mergeCell ref="B130:CF130"/>
    <mergeCell ref="CG127:CR127"/>
    <mergeCell ref="CG128:CR128"/>
    <mergeCell ref="B129:CF129"/>
    <mergeCell ref="B127:CF127"/>
    <mergeCell ref="B128:CF128"/>
    <mergeCell ref="CG129:CR129"/>
    <mergeCell ref="CS129:DD129"/>
    <mergeCell ref="B138:AI138"/>
    <mergeCell ref="AJ138:CC138"/>
    <mergeCell ref="B136:AI136"/>
    <mergeCell ref="B137:AI137"/>
    <mergeCell ref="B134:AI134"/>
    <mergeCell ref="B135:AI135"/>
    <mergeCell ref="AS103:CD107"/>
    <mergeCell ref="CE103:CN107"/>
    <mergeCell ref="CS127:DD127"/>
    <mergeCell ref="CS128:DD128"/>
    <mergeCell ref="BI124:BT124"/>
    <mergeCell ref="BU124:CF124"/>
    <mergeCell ref="CG123:CR123"/>
    <mergeCell ref="CG124:CR124"/>
    <mergeCell ref="CS123:DD123"/>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workbookViewId="0"/>
  </sheetViews>
  <sheetFormatPr baseColWidth="10" defaultColWidth="9.140625" defaultRowHeight="15" x14ac:dyDescent="0.25"/>
  <cols>
    <col min="1" max="1" width="2.85546875" customWidth="1"/>
    <col min="2" max="2" width="11.7109375" customWidth="1"/>
    <col min="3" max="3" width="10.7109375" customWidth="1"/>
    <col min="4" max="4" width="11.5703125" customWidth="1"/>
    <col min="5" max="5" width="13.5703125" customWidth="1"/>
    <col min="6" max="6" width="19.28515625" customWidth="1"/>
    <col min="7" max="7" width="9.28515625" customWidth="1"/>
    <col min="8" max="8" width="9.7109375" customWidth="1"/>
    <col min="9" max="9" width="9.5703125" customWidth="1"/>
    <col min="10" max="12" width="10.7109375" customWidth="1"/>
    <col min="13" max="13" width="12.42578125" customWidth="1"/>
    <col min="17" max="17" width="9.140625" customWidth="1"/>
  </cols>
  <sheetData>
    <row r="1" spans="2:18" ht="14.25" customHeight="1" x14ac:dyDescent="0.25">
      <c r="B1" s="36"/>
    </row>
    <row r="2" spans="2:18" s="17" customFormat="1" ht="15" customHeight="1" x14ac:dyDescent="0.3">
      <c r="B2" s="3"/>
      <c r="C2" s="4"/>
      <c r="D2" s="4"/>
      <c r="E2" s="4"/>
      <c r="F2" s="4"/>
      <c r="G2" s="4"/>
      <c r="H2"/>
      <c r="I2"/>
      <c r="J2"/>
      <c r="K2"/>
      <c r="M2"/>
      <c r="N2"/>
      <c r="O2"/>
      <c r="P2"/>
      <c r="Q2"/>
      <c r="R2"/>
    </row>
    <row r="3" spans="2:18" s="17" customFormat="1" ht="15" customHeight="1" x14ac:dyDescent="0.25">
      <c r="B3" s="62" t="s">
        <v>1236</v>
      </c>
      <c r="C3" s="74"/>
      <c r="D3" s="62"/>
      <c r="E3" s="74"/>
      <c r="F3" s="62"/>
      <c r="G3" s="62"/>
      <c r="H3" s="62"/>
      <c r="I3" s="74"/>
      <c r="J3" s="74"/>
      <c r="K3" s="74"/>
      <c r="M3"/>
      <c r="N3"/>
      <c r="O3"/>
      <c r="P3"/>
      <c r="Q3"/>
      <c r="R3"/>
    </row>
    <row r="4" spans="2:18" s="17" customFormat="1" ht="18" x14ac:dyDescent="0.25">
      <c r="B4" s="36" t="s">
        <v>720</v>
      </c>
      <c r="C4" s="74"/>
      <c r="D4" s="62"/>
      <c r="E4" s="62"/>
      <c r="F4" s="74"/>
      <c r="G4" s="74"/>
      <c r="H4" s="74"/>
      <c r="I4" s="74"/>
      <c r="J4" s="74"/>
      <c r="K4" s="152"/>
      <c r="M4"/>
      <c r="N4"/>
      <c r="O4"/>
      <c r="P4"/>
      <c r="Q4"/>
      <c r="R4"/>
    </row>
    <row r="5" spans="2:18" s="17" customFormat="1" ht="15.75" x14ac:dyDescent="0.25">
      <c r="B5" s="6"/>
      <c r="C5" s="74"/>
      <c r="D5" s="6"/>
      <c r="E5" s="6"/>
      <c r="F5" s="74"/>
      <c r="G5" s="74"/>
      <c r="H5" s="74"/>
      <c r="I5" s="74"/>
      <c r="J5" s="74"/>
      <c r="K5" s="152"/>
      <c r="M5"/>
    </row>
    <row r="6" spans="2:18" s="17" customFormat="1" ht="15" customHeight="1" x14ac:dyDescent="0.25">
      <c r="B6" s="74"/>
      <c r="C6" s="74"/>
      <c r="D6" s="6"/>
      <c r="E6" s="6"/>
      <c r="F6" s="74"/>
      <c r="G6" s="74"/>
      <c r="H6" s="74"/>
      <c r="I6" s="74"/>
      <c r="J6" s="74"/>
      <c r="K6" s="44"/>
      <c r="L6" s="144"/>
    </row>
    <row r="7" spans="2:18" s="17" customFormat="1" ht="15.75" x14ac:dyDescent="0.25">
      <c r="B7" s="205" t="s">
        <v>3398</v>
      </c>
      <c r="C7" s="77"/>
      <c r="D7" s="205"/>
      <c r="E7" s="205"/>
      <c r="F7" s="77"/>
      <c r="G7" s="77"/>
      <c r="H7" s="74"/>
      <c r="I7" s="74"/>
      <c r="J7" s="74"/>
      <c r="K7" s="41"/>
      <c r="L7" s="144"/>
    </row>
    <row r="8" spans="2:18" s="17" customFormat="1" ht="15.75" x14ac:dyDescent="0.25">
      <c r="B8" s="1089" t="s">
        <v>3399</v>
      </c>
      <c r="C8" s="77"/>
      <c r="D8" s="205"/>
      <c r="E8" s="205"/>
      <c r="F8" s="77"/>
      <c r="G8" s="77"/>
      <c r="H8" s="74"/>
      <c r="I8" s="6"/>
      <c r="J8" s="6"/>
      <c r="K8" s="41" t="str">
        <f>Inhalt!$C$7</f>
        <v>V. OncoBox: P1.1.1 (251203)</v>
      </c>
      <c r="L8" s="144"/>
    </row>
    <row r="9" spans="2:18" s="17" customFormat="1" ht="15.75" x14ac:dyDescent="0.25">
      <c r="C9" s="74"/>
      <c r="D9" s="74"/>
      <c r="E9" s="74"/>
      <c r="F9" s="74"/>
      <c r="G9" s="74"/>
      <c r="H9" s="74"/>
      <c r="I9" s="6"/>
      <c r="J9" s="6"/>
      <c r="K9" s="41" t="str">
        <f>Inhalt!$C$8</f>
        <v>V. Spezifikation: P1.1.1 (251203)</v>
      </c>
      <c r="L9" s="144"/>
    </row>
    <row r="10" spans="2:18" s="17" customFormat="1" ht="33" customHeight="1" x14ac:dyDescent="0.25">
      <c r="C10" s="74"/>
      <c r="D10" s="74"/>
      <c r="E10" s="74"/>
      <c r="F10" s="74"/>
      <c r="G10" s="74"/>
      <c r="H10" s="74"/>
      <c r="I10" s="74"/>
      <c r="J10" s="74"/>
      <c r="K10" s="1271" t="s">
        <v>1724</v>
      </c>
      <c r="L10" s="1271"/>
      <c r="M10" s="1271"/>
    </row>
    <row r="11" spans="2:18" s="17" customFormat="1" x14ac:dyDescent="0.25">
      <c r="D11"/>
      <c r="E11"/>
      <c r="F11"/>
      <c r="G11"/>
      <c r="H11"/>
      <c r="I11" s="144"/>
      <c r="J11" s="144"/>
      <c r="L11" s="144"/>
    </row>
    <row r="12" spans="2:18" s="17" customFormat="1" x14ac:dyDescent="0.25">
      <c r="B12" s="84"/>
      <c r="D12"/>
      <c r="E12"/>
      <c r="F12"/>
      <c r="G12"/>
      <c r="H12"/>
      <c r="I12" s="144"/>
      <c r="J12" s="144"/>
      <c r="K12" s="144"/>
      <c r="L12" s="144"/>
    </row>
    <row r="13" spans="2:18" s="17" customFormat="1" x14ac:dyDescent="0.25">
      <c r="B13" s="236"/>
      <c r="C13" s="237"/>
      <c r="D13" s="238"/>
      <c r="E13" s="238"/>
      <c r="F13" s="238"/>
      <c r="G13" s="238"/>
      <c r="H13"/>
      <c r="I13" s="144"/>
      <c r="J13" s="144"/>
      <c r="K13" s="144"/>
      <c r="L13" s="144"/>
    </row>
    <row r="14" spans="2:18" s="17" customFormat="1" ht="18.75" customHeight="1" x14ac:dyDescent="0.25">
      <c r="B14" s="42" t="s">
        <v>3356</v>
      </c>
      <c r="C14" s="38"/>
      <c r="D14" s="38"/>
      <c r="E14" s="39"/>
      <c r="F14" s="39"/>
      <c r="G14" s="39"/>
      <c r="H14" s="40"/>
      <c r="I14" s="40"/>
      <c r="J14" s="40"/>
      <c r="K14" s="40"/>
      <c r="L14" s="13"/>
      <c r="M14"/>
    </row>
    <row r="15" spans="2:18" s="17" customFormat="1" ht="14.25" customHeight="1" x14ac:dyDescent="0.25">
      <c r="B15" s="2277" t="s">
        <v>934</v>
      </c>
      <c r="C15" s="2278"/>
      <c r="D15" s="2278"/>
      <c r="E15" s="2278"/>
      <c r="F15" s="344" t="s">
        <v>925</v>
      </c>
      <c r="G15" s="345" t="s">
        <v>921</v>
      </c>
      <c r="H15" s="2277" t="s">
        <v>926</v>
      </c>
      <c r="I15" s="2279"/>
      <c r="J15" s="2279"/>
      <c r="K15" s="2279"/>
      <c r="L15" s="2279"/>
      <c r="M15" s="2280"/>
    </row>
    <row r="16" spans="2:18" s="17" customFormat="1" ht="46.5" customHeight="1" x14ac:dyDescent="0.25">
      <c r="B16" s="1594" t="s">
        <v>959</v>
      </c>
      <c r="C16" s="1649"/>
      <c r="D16" s="1649"/>
      <c r="E16" s="2268"/>
      <c r="F16" s="467" t="s">
        <v>3395</v>
      </c>
      <c r="G16" s="468">
        <v>306</v>
      </c>
      <c r="H16" s="1167" t="s">
        <v>964</v>
      </c>
      <c r="I16" s="1603"/>
      <c r="J16" s="1603"/>
      <c r="K16" s="1603"/>
      <c r="L16" s="1603"/>
      <c r="M16" s="1603"/>
    </row>
    <row r="17" spans="2:18" s="17" customFormat="1" ht="23.45" customHeight="1" x14ac:dyDescent="0.25">
      <c r="B17" s="1594" t="s">
        <v>3400</v>
      </c>
      <c r="C17" s="1649"/>
      <c r="D17" s="1649"/>
      <c r="E17" s="2268"/>
      <c r="F17" s="467"/>
      <c r="G17" s="469">
        <v>96</v>
      </c>
      <c r="H17" s="2099"/>
      <c r="I17" s="2099"/>
      <c r="J17" s="2099"/>
      <c r="K17" s="2099"/>
      <c r="L17" s="2099"/>
      <c r="M17" s="2099"/>
    </row>
    <row r="18" spans="2:18" s="17" customFormat="1" ht="22.9" customHeight="1" x14ac:dyDescent="0.25">
      <c r="B18" s="1594" t="s">
        <v>961</v>
      </c>
      <c r="C18" s="2275"/>
      <c r="D18" s="2275"/>
      <c r="E18" s="2276"/>
      <c r="F18" s="467"/>
      <c r="G18" s="469">
        <v>0</v>
      </c>
      <c r="H18" s="1167" t="s">
        <v>3401</v>
      </c>
      <c r="I18" s="1167"/>
      <c r="J18" s="1167"/>
      <c r="K18" s="1167"/>
      <c r="L18" s="1167"/>
      <c r="M18" s="1167"/>
    </row>
    <row r="19" spans="2:18" s="17" customFormat="1" ht="33" customHeight="1" x14ac:dyDescent="0.25">
      <c r="B19" s="2272" t="s">
        <v>960</v>
      </c>
      <c r="C19" s="2273"/>
      <c r="D19" s="2273"/>
      <c r="E19" s="2274"/>
      <c r="F19" s="467" t="s">
        <v>3402</v>
      </c>
      <c r="G19" s="469">
        <v>55</v>
      </c>
      <c r="H19" s="1167" t="s">
        <v>3403</v>
      </c>
      <c r="I19" s="1603"/>
      <c r="J19" s="1603"/>
      <c r="K19" s="1603"/>
      <c r="L19" s="1603"/>
      <c r="M19" s="1603"/>
    </row>
    <row r="20" spans="2:18" s="17" customFormat="1" ht="42.6" customHeight="1" x14ac:dyDescent="0.25">
      <c r="B20" s="1594" t="s">
        <v>3404</v>
      </c>
      <c r="C20" s="2131"/>
      <c r="D20" s="2131"/>
      <c r="E20" s="2132"/>
      <c r="F20" s="470" t="s">
        <v>931</v>
      </c>
      <c r="G20" s="469">
        <v>9</v>
      </c>
      <c r="H20" s="1167" t="s">
        <v>3405</v>
      </c>
      <c r="I20" s="1167"/>
      <c r="J20" s="1167"/>
      <c r="K20" s="1167"/>
      <c r="L20" s="1167"/>
      <c r="M20" s="1167"/>
    </row>
    <row r="21" spans="2:18" s="17" customFormat="1" ht="23.45" customHeight="1" x14ac:dyDescent="0.25">
      <c r="B21" s="1594" t="s">
        <v>3406</v>
      </c>
      <c r="C21" s="2131"/>
      <c r="D21" s="2131"/>
      <c r="E21" s="2132"/>
      <c r="F21" s="471" t="s">
        <v>929</v>
      </c>
      <c r="G21" s="469">
        <v>3</v>
      </c>
      <c r="H21" s="1167" t="s">
        <v>963</v>
      </c>
      <c r="I21" s="1603"/>
      <c r="J21" s="1603"/>
      <c r="K21" s="1603"/>
      <c r="L21" s="1603"/>
      <c r="M21" s="1603"/>
    </row>
    <row r="22" spans="2:18" s="17" customFormat="1" ht="29.25" customHeight="1" x14ac:dyDescent="0.25">
      <c r="B22" s="1594" t="s">
        <v>3407</v>
      </c>
      <c r="C22" s="1649"/>
      <c r="D22" s="1649"/>
      <c r="E22" s="2268"/>
      <c r="F22" s="471" t="s">
        <v>928</v>
      </c>
      <c r="G22" s="472">
        <v>17</v>
      </c>
      <c r="H22" s="1167" t="s">
        <v>963</v>
      </c>
      <c r="I22" s="1603"/>
      <c r="J22" s="1603"/>
      <c r="K22" s="1603"/>
      <c r="L22" s="1603"/>
      <c r="M22" s="1603"/>
    </row>
    <row r="23" spans="2:18" s="17" customFormat="1" ht="28.5" customHeight="1" x14ac:dyDescent="0.25">
      <c r="B23" s="1594" t="s">
        <v>3408</v>
      </c>
      <c r="C23" s="1649"/>
      <c r="D23" s="1649"/>
      <c r="E23" s="2268"/>
      <c r="F23" s="385" t="s">
        <v>1213</v>
      </c>
      <c r="G23" s="400">
        <v>22</v>
      </c>
      <c r="H23" s="1167"/>
      <c r="I23" s="1603"/>
      <c r="J23" s="1603"/>
      <c r="K23" s="1603"/>
      <c r="L23" s="1603"/>
      <c r="M23" s="1603"/>
    </row>
    <row r="24" spans="2:18" s="17" customFormat="1" ht="72.599999999999994" customHeight="1" x14ac:dyDescent="0.25">
      <c r="B24" s="1594" t="s">
        <v>962</v>
      </c>
      <c r="C24" s="1649"/>
      <c r="D24" s="1649"/>
      <c r="E24" s="2268"/>
      <c r="F24" s="467" t="s">
        <v>2605</v>
      </c>
      <c r="G24" s="469">
        <v>58</v>
      </c>
      <c r="H24" s="1167" t="s">
        <v>974</v>
      </c>
      <c r="I24" s="1603"/>
      <c r="J24" s="1603"/>
      <c r="K24" s="1603"/>
      <c r="L24" s="1603"/>
      <c r="M24" s="1603"/>
    </row>
    <row r="25" spans="2:18" s="17" customFormat="1" ht="27.6" customHeight="1" x14ac:dyDescent="0.25">
      <c r="B25" s="2269" t="s">
        <v>3363</v>
      </c>
      <c r="C25" s="2270"/>
      <c r="D25" s="2270"/>
      <c r="E25" s="2271"/>
      <c r="F25" s="351"/>
      <c r="G25" s="356">
        <v>210</v>
      </c>
      <c r="H25" s="2099"/>
      <c r="I25" s="2099"/>
      <c r="J25" s="2099"/>
      <c r="K25" s="2099"/>
      <c r="L25" s="2099"/>
      <c r="M25" s="2099"/>
    </row>
    <row r="26" spans="2:18" s="17" customFormat="1" ht="12" customHeight="1" x14ac:dyDescent="0.25">
      <c r="B26" s="45"/>
      <c r="C26" s="45"/>
      <c r="D26" s="45"/>
      <c r="E26" s="45"/>
      <c r="F26" s="45"/>
      <c r="G26" s="45"/>
      <c r="H26" s="45"/>
      <c r="I26" s="45"/>
      <c r="J26" s="45"/>
      <c r="K26" s="45"/>
      <c r="L26" s="45"/>
      <c r="M26" s="45"/>
    </row>
    <row r="27" spans="2:18" s="17" customFormat="1" ht="12.75" customHeight="1" x14ac:dyDescent="0.25">
      <c r="B27" s="43" t="s">
        <v>3364</v>
      </c>
      <c r="C27" s="45"/>
      <c r="D27" s="45"/>
      <c r="E27" s="45"/>
      <c r="F27" s="45"/>
      <c r="G27" s="45"/>
      <c r="H27" s="45"/>
      <c r="I27" s="45"/>
      <c r="J27" s="45"/>
      <c r="K27" s="45"/>
      <c r="L27" s="45"/>
      <c r="M27" s="45"/>
    </row>
    <row r="28" spans="2:18" s="17" customFormat="1" ht="39.75" customHeight="1" x14ac:dyDescent="0.25">
      <c r="B28" s="2263" t="s">
        <v>938</v>
      </c>
      <c r="C28" s="2264"/>
      <c r="D28" s="2264"/>
      <c r="E28" s="2265"/>
      <c r="F28" s="2263" t="s">
        <v>947</v>
      </c>
      <c r="G28" s="2264"/>
      <c r="H28" s="2264"/>
      <c r="I28" s="2264"/>
      <c r="J28" s="2264"/>
      <c r="K28" s="2264"/>
      <c r="L28" s="2264"/>
      <c r="M28" s="2265"/>
    </row>
    <row r="29" spans="2:18" s="17" customFormat="1" ht="36" customHeight="1" x14ac:dyDescent="0.25">
      <c r="B29" s="1594" t="s">
        <v>3409</v>
      </c>
      <c r="C29" s="2266"/>
      <c r="D29" s="2266"/>
      <c r="E29" s="2267"/>
      <c r="F29" s="1594" t="s">
        <v>1214</v>
      </c>
      <c r="G29" s="2266"/>
      <c r="H29" s="2266"/>
      <c r="I29" s="2266"/>
      <c r="J29" s="2266"/>
      <c r="K29" s="2266"/>
      <c r="L29" s="2266"/>
      <c r="M29" s="2267"/>
      <c r="N29" s="320"/>
      <c r="O29" s="320"/>
      <c r="P29" s="320"/>
      <c r="Q29" s="320"/>
      <c r="R29" s="320"/>
    </row>
    <row r="30" spans="2:18" s="17" customFormat="1" ht="42" customHeight="1" x14ac:dyDescent="0.25">
      <c r="B30" s="1594" t="s">
        <v>3410</v>
      </c>
      <c r="C30" s="2266"/>
      <c r="D30" s="2266"/>
      <c r="E30" s="2267"/>
      <c r="F30" s="1594" t="s">
        <v>2576</v>
      </c>
      <c r="G30" s="2266"/>
      <c r="H30" s="2266"/>
      <c r="I30" s="2266"/>
      <c r="J30" s="2266"/>
      <c r="K30" s="2266"/>
      <c r="L30" s="2266"/>
      <c r="M30" s="2267"/>
      <c r="N30" s="577"/>
      <c r="O30" s="577"/>
      <c r="P30" s="577"/>
      <c r="Q30" s="577"/>
      <c r="R30" s="577"/>
    </row>
    <row r="31" spans="2:18" s="17" customFormat="1" ht="36.6" customHeight="1" x14ac:dyDescent="0.25">
      <c r="B31" s="1594" t="s">
        <v>3411</v>
      </c>
      <c r="C31" s="2266"/>
      <c r="D31" s="2266"/>
      <c r="E31" s="2267"/>
      <c r="F31" s="1594" t="s">
        <v>2577</v>
      </c>
      <c r="G31" s="2266"/>
      <c r="H31" s="2266"/>
      <c r="I31" s="2266"/>
      <c r="J31" s="2266"/>
      <c r="K31" s="2266"/>
      <c r="L31" s="2266"/>
      <c r="M31" s="2267"/>
      <c r="N31" s="320"/>
      <c r="O31" s="320"/>
      <c r="P31" s="320"/>
      <c r="Q31" s="320"/>
      <c r="R31" s="320"/>
    </row>
    <row r="32" spans="2:18" s="17" customFormat="1" ht="9" customHeight="1" x14ac:dyDescent="0.25">
      <c r="B32" s="44"/>
      <c r="C32" s="44"/>
      <c r="D32" s="44"/>
      <c r="E32" s="98"/>
      <c r="F32" s="98"/>
      <c r="G32" s="98"/>
      <c r="H32" s="44"/>
      <c r="I32" s="45"/>
      <c r="J32" s="45"/>
      <c r="K32" s="45"/>
      <c r="L32" s="45"/>
      <c r="M32" s="18"/>
    </row>
    <row r="33" spans="2:13" x14ac:dyDescent="0.25">
      <c r="B33" s="2111" t="s">
        <v>967</v>
      </c>
      <c r="C33" s="2111"/>
      <c r="D33" s="2111"/>
      <c r="E33" s="2111"/>
      <c r="F33" s="2111"/>
      <c r="G33" s="2111"/>
      <c r="H33" s="2111"/>
      <c r="I33" s="2111"/>
      <c r="J33" s="2111"/>
      <c r="K33" s="2111"/>
      <c r="L33" s="2111"/>
    </row>
    <row r="34" spans="2:13" ht="4.5" customHeight="1" x14ac:dyDescent="0.25">
      <c r="B34" s="44"/>
      <c r="C34" s="218"/>
      <c r="D34" s="218"/>
      <c r="E34" s="218"/>
      <c r="F34" s="218"/>
      <c r="G34" s="218"/>
      <c r="H34" s="218"/>
      <c r="I34" s="218"/>
      <c r="J34" s="218"/>
      <c r="K34" s="218"/>
      <c r="L34" s="218"/>
    </row>
    <row r="35" spans="2:13" ht="79.5" customHeight="1" x14ac:dyDescent="0.25">
      <c r="B35" s="46" t="s">
        <v>266</v>
      </c>
      <c r="C35" s="363" t="s">
        <v>260</v>
      </c>
      <c r="D35" s="46" t="s">
        <v>3370</v>
      </c>
      <c r="E35" s="46" t="s">
        <v>267</v>
      </c>
      <c r="F35" s="46" t="s">
        <v>923</v>
      </c>
      <c r="G35" s="46" t="s">
        <v>268</v>
      </c>
      <c r="H35" s="46" t="s">
        <v>269</v>
      </c>
      <c r="I35" s="46" t="s">
        <v>270</v>
      </c>
      <c r="J35" s="46" t="s">
        <v>966</v>
      </c>
      <c r="K35" s="346"/>
      <c r="L35" s="240"/>
    </row>
    <row r="36" spans="2:13" x14ac:dyDescent="0.25">
      <c r="B36" s="359">
        <v>37323</v>
      </c>
      <c r="C36" s="360">
        <v>40800</v>
      </c>
      <c r="D36" s="361" t="s">
        <v>45</v>
      </c>
      <c r="E36" s="362">
        <v>1</v>
      </c>
      <c r="F36" s="362">
        <v>7</v>
      </c>
      <c r="G36" s="363">
        <v>0</v>
      </c>
      <c r="H36" s="362">
        <f>210-E36+1</f>
        <v>210</v>
      </c>
      <c r="I36" s="364">
        <f>(H36-G36)/H36</f>
        <v>1</v>
      </c>
      <c r="J36" s="364">
        <f>I36</f>
        <v>1</v>
      </c>
      <c r="K36" s="358"/>
      <c r="L36" s="341"/>
      <c r="M36" s="342"/>
    </row>
    <row r="37" spans="2:13" x14ac:dyDescent="0.25">
      <c r="B37" s="359">
        <v>129812</v>
      </c>
      <c r="C37" s="360">
        <v>40870</v>
      </c>
      <c r="D37" s="361" t="s">
        <v>45</v>
      </c>
      <c r="E37" s="362">
        <v>2</v>
      </c>
      <c r="F37" s="362">
        <v>19</v>
      </c>
      <c r="G37" s="363">
        <v>0</v>
      </c>
      <c r="H37" s="362">
        <f t="shared" ref="H37:H42" si="0">210-E37+1</f>
        <v>209</v>
      </c>
      <c r="I37" s="364">
        <f t="shared" ref="I37:I42" si="1">(H37-G37)/H37</f>
        <v>1</v>
      </c>
      <c r="J37" s="364">
        <f t="shared" ref="J37:J42" si="2">I37*J36</f>
        <v>1</v>
      </c>
      <c r="K37" s="358"/>
      <c r="L37" s="341"/>
      <c r="M37" s="342"/>
    </row>
    <row r="38" spans="2:13" x14ac:dyDescent="0.25">
      <c r="B38" s="359">
        <v>128793</v>
      </c>
      <c r="C38" s="360">
        <v>40680</v>
      </c>
      <c r="D38" s="365" t="s">
        <v>22</v>
      </c>
      <c r="E38" s="362">
        <v>3</v>
      </c>
      <c r="F38" s="362">
        <v>28</v>
      </c>
      <c r="G38" s="362">
        <v>1</v>
      </c>
      <c r="H38" s="362">
        <f t="shared" si="0"/>
        <v>208</v>
      </c>
      <c r="I38" s="364">
        <f t="shared" si="1"/>
        <v>0.99519230769230771</v>
      </c>
      <c r="J38" s="364">
        <f t="shared" si="2"/>
        <v>0.99519230769230771</v>
      </c>
      <c r="K38" s="358"/>
      <c r="L38" s="341"/>
      <c r="M38" s="342"/>
    </row>
    <row r="39" spans="2:13" x14ac:dyDescent="0.25">
      <c r="B39" s="359">
        <v>13798</v>
      </c>
      <c r="C39" s="360">
        <v>40114</v>
      </c>
      <c r="D39" s="366" t="s">
        <v>46</v>
      </c>
      <c r="E39" s="362">
        <v>4</v>
      </c>
      <c r="F39" s="362">
        <v>41</v>
      </c>
      <c r="G39" s="362">
        <v>0</v>
      </c>
      <c r="H39" s="362">
        <f t="shared" si="0"/>
        <v>207</v>
      </c>
      <c r="I39" s="364">
        <f t="shared" si="1"/>
        <v>1</v>
      </c>
      <c r="J39" s="364">
        <f t="shared" si="2"/>
        <v>0.99519230769230771</v>
      </c>
      <c r="K39" s="358"/>
      <c r="L39" s="341"/>
      <c r="M39" s="342"/>
    </row>
    <row r="40" spans="2:13" x14ac:dyDescent="0.25">
      <c r="B40" s="359">
        <v>378921</v>
      </c>
      <c r="C40" s="360">
        <v>40385</v>
      </c>
      <c r="D40" s="366" t="s">
        <v>46</v>
      </c>
      <c r="E40" s="46">
        <v>5</v>
      </c>
      <c r="F40" s="176">
        <v>44</v>
      </c>
      <c r="G40" s="362">
        <v>0</v>
      </c>
      <c r="H40" s="362">
        <f t="shared" si="0"/>
        <v>206</v>
      </c>
      <c r="I40" s="364">
        <f t="shared" si="1"/>
        <v>1</v>
      </c>
      <c r="J40" s="364">
        <f t="shared" si="2"/>
        <v>0.99519230769230771</v>
      </c>
      <c r="K40" s="358"/>
      <c r="L40" s="341"/>
      <c r="M40" s="342"/>
    </row>
    <row r="41" spans="2:13" ht="15" customHeight="1" x14ac:dyDescent="0.25">
      <c r="B41" s="359">
        <v>39321</v>
      </c>
      <c r="C41" s="360">
        <v>40479</v>
      </c>
      <c r="D41" s="366" t="s">
        <v>46</v>
      </c>
      <c r="E41" s="46">
        <v>6</v>
      </c>
      <c r="F41" s="46">
        <v>48</v>
      </c>
      <c r="G41" s="362">
        <v>0</v>
      </c>
      <c r="H41" s="362">
        <f t="shared" si="0"/>
        <v>205</v>
      </c>
      <c r="I41" s="364">
        <f t="shared" si="1"/>
        <v>1</v>
      </c>
      <c r="J41" s="364">
        <f t="shared" si="2"/>
        <v>0.99519230769230771</v>
      </c>
      <c r="K41" s="358"/>
      <c r="L41" s="341"/>
      <c r="M41" s="357"/>
    </row>
    <row r="42" spans="2:13" x14ac:dyDescent="0.25">
      <c r="B42" s="359">
        <v>391321</v>
      </c>
      <c r="C42" s="360">
        <v>40795</v>
      </c>
      <c r="D42" s="366" t="s">
        <v>46</v>
      </c>
      <c r="E42" s="46">
        <v>7</v>
      </c>
      <c r="F42" s="46">
        <v>63</v>
      </c>
      <c r="G42" s="362">
        <v>0</v>
      </c>
      <c r="H42" s="362">
        <f t="shared" si="0"/>
        <v>204</v>
      </c>
      <c r="I42" s="364">
        <f t="shared" si="1"/>
        <v>1</v>
      </c>
      <c r="J42" s="364">
        <f t="shared" si="2"/>
        <v>0.99519230769230771</v>
      </c>
      <c r="K42" s="358"/>
      <c r="L42" s="341"/>
      <c r="M42" s="357"/>
    </row>
    <row r="43" spans="2:13" x14ac:dyDescent="0.25">
      <c r="B43" s="367" t="s">
        <v>259</v>
      </c>
      <c r="C43" s="367" t="s">
        <v>259</v>
      </c>
      <c r="D43" s="367" t="s">
        <v>259</v>
      </c>
      <c r="E43" s="367" t="s">
        <v>259</v>
      </c>
      <c r="F43" s="367" t="s">
        <v>259</v>
      </c>
      <c r="G43" s="367" t="s">
        <v>259</v>
      </c>
      <c r="H43" s="367" t="s">
        <v>259</v>
      </c>
      <c r="I43" s="367" t="s">
        <v>259</v>
      </c>
      <c r="J43" s="367" t="s">
        <v>259</v>
      </c>
      <c r="K43" s="358"/>
      <c r="L43" s="341"/>
      <c r="M43" s="357"/>
    </row>
    <row r="44" spans="2:13" x14ac:dyDescent="0.25">
      <c r="B44" s="367" t="s">
        <v>259</v>
      </c>
      <c r="C44" s="367" t="s">
        <v>259</v>
      </c>
      <c r="D44" s="367" t="s">
        <v>259</v>
      </c>
      <c r="E44" s="367" t="s">
        <v>259</v>
      </c>
      <c r="F44" s="367" t="s">
        <v>259</v>
      </c>
      <c r="G44" s="367" t="s">
        <v>259</v>
      </c>
      <c r="H44" s="367" t="s">
        <v>259</v>
      </c>
      <c r="I44" s="367" t="s">
        <v>259</v>
      </c>
      <c r="J44" s="367" t="s">
        <v>259</v>
      </c>
      <c r="K44" s="358"/>
      <c r="L44" s="341"/>
      <c r="M44" s="357"/>
    </row>
    <row r="45" spans="2:13" x14ac:dyDescent="0.25">
      <c r="B45" s="367" t="s">
        <v>259</v>
      </c>
      <c r="C45" s="367" t="s">
        <v>259</v>
      </c>
      <c r="D45" s="367" t="s">
        <v>259</v>
      </c>
      <c r="E45" s="367" t="s">
        <v>259</v>
      </c>
      <c r="F45" s="367" t="s">
        <v>259</v>
      </c>
      <c r="G45" s="367" t="s">
        <v>259</v>
      </c>
      <c r="H45" s="367" t="s">
        <v>259</v>
      </c>
      <c r="I45" s="367" t="s">
        <v>259</v>
      </c>
      <c r="J45" s="367" t="s">
        <v>259</v>
      </c>
      <c r="K45" s="358"/>
      <c r="L45" s="341"/>
      <c r="M45" s="357"/>
    </row>
    <row r="46" spans="2:13" x14ac:dyDescent="0.25">
      <c r="B46" s="359">
        <v>47328402</v>
      </c>
      <c r="C46" s="360">
        <v>39909</v>
      </c>
      <c r="D46" s="361" t="s">
        <v>45</v>
      </c>
      <c r="E46" s="362">
        <v>197</v>
      </c>
      <c r="F46" s="46">
        <v>1150</v>
      </c>
      <c r="G46" s="363">
        <v>0</v>
      </c>
      <c r="H46" s="362">
        <f>210-E46+1</f>
        <v>14</v>
      </c>
      <c r="I46" s="364">
        <f>(H46-G46)/H46</f>
        <v>1</v>
      </c>
      <c r="J46" s="364">
        <v>0.8214313363909781</v>
      </c>
      <c r="K46" s="358"/>
      <c r="L46" s="341"/>
      <c r="M46" s="357"/>
    </row>
    <row r="47" spans="2:13" x14ac:dyDescent="0.25">
      <c r="B47" s="359">
        <v>237498</v>
      </c>
      <c r="C47" s="360">
        <v>39938</v>
      </c>
      <c r="D47" s="361" t="s">
        <v>45</v>
      </c>
      <c r="E47" s="362">
        <v>198</v>
      </c>
      <c r="F47" s="46">
        <v>1156</v>
      </c>
      <c r="G47" s="363">
        <v>0</v>
      </c>
      <c r="H47" s="362">
        <f>210-E47+1</f>
        <v>13</v>
      </c>
      <c r="I47" s="364">
        <f>(H47-G47)/H47</f>
        <v>1</v>
      </c>
      <c r="J47" s="364">
        <f>I47*J46</f>
        <v>0.8214313363909781</v>
      </c>
    </row>
    <row r="48" spans="2:13" x14ac:dyDescent="0.25">
      <c r="B48" s="359">
        <v>5705</v>
      </c>
      <c r="C48" s="360">
        <v>39878</v>
      </c>
      <c r="D48" s="361" t="s">
        <v>45</v>
      </c>
      <c r="E48" s="362">
        <v>199</v>
      </c>
      <c r="F48" s="46">
        <v>1167</v>
      </c>
      <c r="G48" s="363">
        <v>0</v>
      </c>
      <c r="H48" s="362">
        <f>210-E48+1</f>
        <v>12</v>
      </c>
      <c r="I48" s="364">
        <f>(H48-G48)/H48</f>
        <v>1</v>
      </c>
      <c r="J48" s="364">
        <f>I48*J47</f>
        <v>0.8214313363909781</v>
      </c>
    </row>
    <row r="49" spans="2:10" x14ac:dyDescent="0.25">
      <c r="B49" s="359">
        <v>4703</v>
      </c>
      <c r="C49" s="360">
        <v>39868</v>
      </c>
      <c r="D49" s="361" t="s">
        <v>45</v>
      </c>
      <c r="E49" s="362">
        <v>200</v>
      </c>
      <c r="F49" s="46">
        <v>1177</v>
      </c>
      <c r="G49" s="363">
        <v>0</v>
      </c>
      <c r="H49" s="362">
        <f>210-E49+1</f>
        <v>11</v>
      </c>
      <c r="I49" s="364">
        <f>(H49-G49)/H49</f>
        <v>1</v>
      </c>
      <c r="J49" s="364">
        <f>I49*J48</f>
        <v>0.8214313363909781</v>
      </c>
    </row>
    <row r="50" spans="2:10" x14ac:dyDescent="0.25">
      <c r="B50" s="359">
        <v>5795834</v>
      </c>
      <c r="C50" s="360">
        <v>40081</v>
      </c>
      <c r="D50" s="365" t="s">
        <v>22</v>
      </c>
      <c r="E50" s="46">
        <v>201</v>
      </c>
      <c r="F50" s="46">
        <v>1179</v>
      </c>
      <c r="G50" s="362">
        <v>1</v>
      </c>
      <c r="H50" s="362">
        <f>210-E50+1</f>
        <v>10</v>
      </c>
      <c r="I50" s="364">
        <f>(H50-G50)/H50</f>
        <v>0.9</v>
      </c>
      <c r="J50" s="364">
        <f>I50*J49</f>
        <v>0.73928820275188034</v>
      </c>
    </row>
    <row r="51" spans="2:10" x14ac:dyDescent="0.25">
      <c r="B51" s="367" t="s">
        <v>259</v>
      </c>
      <c r="C51" s="367" t="s">
        <v>259</v>
      </c>
      <c r="D51" s="367" t="s">
        <v>259</v>
      </c>
      <c r="E51" s="367" t="s">
        <v>259</v>
      </c>
      <c r="F51" s="367" t="s">
        <v>259</v>
      </c>
      <c r="G51" s="367" t="s">
        <v>259</v>
      </c>
      <c r="H51" s="367" t="s">
        <v>259</v>
      </c>
      <c r="I51" s="367" t="s">
        <v>259</v>
      </c>
      <c r="J51" s="367" t="s">
        <v>259</v>
      </c>
    </row>
    <row r="52" spans="2:10" x14ac:dyDescent="0.25">
      <c r="B52" s="367" t="s">
        <v>259</v>
      </c>
      <c r="C52" s="367" t="s">
        <v>259</v>
      </c>
      <c r="D52" s="367" t="s">
        <v>259</v>
      </c>
      <c r="E52" s="367" t="s">
        <v>259</v>
      </c>
      <c r="F52" s="367" t="s">
        <v>259</v>
      </c>
      <c r="G52" s="367" t="s">
        <v>259</v>
      </c>
      <c r="H52" s="367" t="s">
        <v>259</v>
      </c>
      <c r="I52" s="367" t="s">
        <v>259</v>
      </c>
      <c r="J52" s="367" t="s">
        <v>259</v>
      </c>
    </row>
    <row r="53" spans="2:10" x14ac:dyDescent="0.25">
      <c r="B53" s="367" t="s">
        <v>259</v>
      </c>
      <c r="C53" s="367" t="s">
        <v>259</v>
      </c>
      <c r="D53" s="367" t="s">
        <v>259</v>
      </c>
      <c r="E53" s="367" t="s">
        <v>259</v>
      </c>
      <c r="F53" s="367" t="s">
        <v>259</v>
      </c>
      <c r="G53" s="367" t="s">
        <v>259</v>
      </c>
      <c r="H53" s="367" t="s">
        <v>259</v>
      </c>
      <c r="I53" s="367" t="s">
        <v>259</v>
      </c>
      <c r="J53" s="367" t="s">
        <v>259</v>
      </c>
    </row>
    <row r="54" spans="2:10" x14ac:dyDescent="0.25">
      <c r="B54" s="359">
        <v>3089909</v>
      </c>
      <c r="C54" s="360">
        <v>39826</v>
      </c>
      <c r="D54" s="361" t="s">
        <v>45</v>
      </c>
      <c r="E54" s="362">
        <v>208</v>
      </c>
      <c r="F54" s="362">
        <v>1233</v>
      </c>
      <c r="G54" s="363">
        <v>0</v>
      </c>
      <c r="H54" s="362">
        <f>210-E54+1</f>
        <v>3</v>
      </c>
      <c r="I54" s="364">
        <f>(H54-G54)/H54</f>
        <v>1</v>
      </c>
      <c r="J54" s="364">
        <v>0.73928820275188034</v>
      </c>
    </row>
    <row r="55" spans="2:10" x14ac:dyDescent="0.25">
      <c r="B55" s="359">
        <v>3623909</v>
      </c>
      <c r="C55" s="360">
        <v>39883</v>
      </c>
      <c r="D55" s="361" t="s">
        <v>45</v>
      </c>
      <c r="E55" s="362">
        <v>209</v>
      </c>
      <c r="F55" s="362">
        <v>1344</v>
      </c>
      <c r="G55" s="363">
        <v>0</v>
      </c>
      <c r="H55" s="362">
        <f>210-E55+1</f>
        <v>2</v>
      </c>
      <c r="I55" s="364">
        <f>(H55-G55)/H55</f>
        <v>1</v>
      </c>
      <c r="J55" s="364">
        <f>I55*J54</f>
        <v>0.73928820275188034</v>
      </c>
    </row>
    <row r="56" spans="2:10" x14ac:dyDescent="0.25">
      <c r="B56" s="359">
        <v>3295609</v>
      </c>
      <c r="C56" s="360">
        <v>39849</v>
      </c>
      <c r="D56" s="361" t="s">
        <v>45</v>
      </c>
      <c r="E56" s="362">
        <v>210</v>
      </c>
      <c r="F56" s="362">
        <v>1376</v>
      </c>
      <c r="G56" s="363">
        <v>0</v>
      </c>
      <c r="H56" s="362">
        <f>210-E56+1</f>
        <v>1</v>
      </c>
      <c r="I56" s="364">
        <f>(H56-G56)/H56</f>
        <v>1</v>
      </c>
      <c r="J56" s="364">
        <f>I56*J55</f>
        <v>0.73928820275188034</v>
      </c>
    </row>
  </sheetData>
  <sheetProtection algorithmName="SHA-512" hashValue="iQKwhmt1uTmGdSWaPBUTXcC8SdR1zmLSa1cQZ1QVbxbzi7BZbU1Maedwn3PUS0EG4z0gTBwa+ytHnkV3Sq0f9Q==" saltValue="90SJugK1A6tXkvg5Yz9l2g==" spinCount="100000" sheet="1" objects="1" scenarios="1"/>
  <customSheetViews>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K10:M10"/>
    <mergeCell ref="B15:E15"/>
    <mergeCell ref="H15:M15"/>
    <mergeCell ref="B16:E16"/>
    <mergeCell ref="H16:M16"/>
    <mergeCell ref="B19:E19"/>
    <mergeCell ref="H19:M19"/>
    <mergeCell ref="B17:E17"/>
    <mergeCell ref="B18:E18"/>
    <mergeCell ref="H18:M18"/>
    <mergeCell ref="H17:M17"/>
    <mergeCell ref="B21:E21"/>
    <mergeCell ref="H21:M21"/>
    <mergeCell ref="B22:E22"/>
    <mergeCell ref="H22:M22"/>
    <mergeCell ref="B23:E23"/>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F3BA-4924-47A7-9596-829FFEF01AFD}">
  <dimension ref="A1:S120"/>
  <sheetViews>
    <sheetView workbookViewId="0">
      <selection activeCell="O12" sqref="O12:O14"/>
    </sheetView>
  </sheetViews>
  <sheetFormatPr baseColWidth="10" defaultColWidth="9.140625" defaultRowHeight="15" x14ac:dyDescent="0.25"/>
  <cols>
    <col min="1" max="1" width="7" customWidth="1"/>
    <col min="2" max="2" width="4.28515625" customWidth="1"/>
    <col min="3" max="3" width="20.28515625" customWidth="1"/>
    <col min="4" max="5" width="12.7109375" customWidth="1"/>
    <col min="6" max="6" width="13.7109375" customWidth="1"/>
    <col min="7" max="7" width="12.28515625" customWidth="1"/>
    <col min="8" max="8" width="13.85546875" customWidth="1"/>
    <col min="9" max="9" width="8.28515625" customWidth="1"/>
    <col min="10" max="10" width="5.7109375" customWidth="1"/>
    <col min="11" max="12" width="3.28515625" customWidth="1"/>
    <col min="13" max="13" width="5.7109375" customWidth="1"/>
    <col min="14" max="14" width="6.28515625" customWidth="1"/>
    <col min="15" max="15" width="6.85546875" customWidth="1"/>
    <col min="16" max="16" width="8" customWidth="1"/>
    <col min="17" max="18" width="73" customWidth="1"/>
    <col min="19" max="19" width="5.28515625" style="885" hidden="1" customWidth="1"/>
  </cols>
  <sheetData>
    <row r="1" spans="1:19" ht="10.15" customHeight="1" x14ac:dyDescent="0.25">
      <c r="A1" s="268"/>
      <c r="B1" s="268"/>
      <c r="C1" s="268"/>
      <c r="D1" s="268"/>
      <c r="E1" s="268"/>
      <c r="F1" s="268"/>
      <c r="G1" s="268"/>
      <c r="H1" s="268"/>
      <c r="I1" s="268"/>
      <c r="J1" s="268"/>
      <c r="K1" s="268"/>
      <c r="L1" s="268"/>
      <c r="M1" s="268"/>
      <c r="N1" s="268"/>
      <c r="O1" s="268"/>
      <c r="P1" s="268"/>
      <c r="Q1" s="268"/>
      <c r="R1" s="268"/>
    </row>
    <row r="2" spans="1:19" s="268" customFormat="1" ht="12.95" customHeight="1" x14ac:dyDescent="0.2">
      <c r="A2" s="272" t="s">
        <v>3770</v>
      </c>
      <c r="S2" s="634"/>
    </row>
    <row r="3" spans="1:19" ht="16.5" x14ac:dyDescent="0.25">
      <c r="A3" s="1138" t="s">
        <v>2641</v>
      </c>
      <c r="B3" s="268"/>
      <c r="C3" s="268"/>
      <c r="D3" s="268"/>
      <c r="E3" s="268"/>
      <c r="F3" s="268"/>
      <c r="G3" s="268"/>
      <c r="H3" s="268"/>
      <c r="I3" s="268"/>
      <c r="J3" s="268"/>
      <c r="K3" s="268"/>
      <c r="L3" s="268"/>
      <c r="M3" s="268"/>
      <c r="N3" s="149"/>
      <c r="O3" s="268"/>
      <c r="P3" s="268"/>
      <c r="Q3" s="268"/>
      <c r="R3" s="268"/>
    </row>
    <row r="4" spans="1:19" ht="31.7" customHeight="1" x14ac:dyDescent="0.25">
      <c r="A4" s="1356" t="s">
        <v>3752</v>
      </c>
      <c r="B4" s="1357"/>
      <c r="C4" s="1357"/>
      <c r="D4" s="1357"/>
      <c r="E4" s="1357"/>
      <c r="F4" s="1357"/>
      <c r="G4" s="1357"/>
      <c r="H4" s="1357"/>
      <c r="I4" s="1357"/>
      <c r="J4" s="1357"/>
      <c r="K4" s="1357"/>
      <c r="L4" s="1357"/>
      <c r="M4" s="1357"/>
      <c r="N4" s="149"/>
      <c r="O4" s="268"/>
      <c r="P4" s="268"/>
      <c r="Q4" s="268"/>
      <c r="R4" s="268"/>
    </row>
    <row r="5" spans="1:19" ht="15" customHeight="1" x14ac:dyDescent="0.25">
      <c r="A5" s="268"/>
      <c r="B5" s="268"/>
      <c r="C5" s="268"/>
      <c r="D5" s="1005"/>
      <c r="E5" s="1005"/>
      <c r="F5" s="1005"/>
      <c r="G5" s="1005"/>
      <c r="H5" s="1005"/>
      <c r="I5" s="1005"/>
      <c r="J5" s="1005"/>
      <c r="K5" s="1005"/>
      <c r="L5" s="1005"/>
      <c r="M5" s="1005"/>
      <c r="N5" s="149"/>
      <c r="O5" s="268"/>
      <c r="P5" s="268"/>
      <c r="Q5" s="268"/>
      <c r="R5" s="268"/>
    </row>
    <row r="6" spans="1:19" s="272" customFormat="1" ht="15" customHeight="1" x14ac:dyDescent="0.25">
      <c r="A6" s="327" t="s">
        <v>723</v>
      </c>
      <c r="B6" s="327"/>
      <c r="D6" s="1358" t="str">
        <f>IF([11]Basisdaten!B8=0,"",[11]Basisdaten!B8)</f>
        <v/>
      </c>
      <c r="E6" s="1359"/>
      <c r="F6" s="1360"/>
      <c r="G6" s="1360"/>
      <c r="H6" s="1360"/>
      <c r="I6" s="1360"/>
      <c r="J6" s="1360"/>
      <c r="K6" s="1360"/>
      <c r="L6" s="1361"/>
      <c r="M6" s="1361"/>
      <c r="N6" s="1362"/>
      <c r="O6" s="149"/>
      <c r="P6" s="335"/>
      <c r="Q6" s="149"/>
      <c r="R6" s="149"/>
      <c r="S6" s="870"/>
    </row>
    <row r="7" spans="1:19" s="272" customFormat="1" ht="7.15" customHeight="1" x14ac:dyDescent="0.2">
      <c r="A7" s="328"/>
      <c r="B7" s="328"/>
      <c r="C7" s="329"/>
      <c r="D7" s="1005"/>
      <c r="E7" s="1005"/>
      <c r="F7" s="1005"/>
      <c r="G7" s="1005"/>
      <c r="H7" s="1005"/>
      <c r="I7" s="1005"/>
      <c r="J7" s="1005"/>
      <c r="K7" s="1005"/>
      <c r="L7" s="1005"/>
      <c r="M7" s="1005"/>
      <c r="N7" s="149"/>
      <c r="O7" s="149"/>
      <c r="P7" s="335"/>
      <c r="Q7" s="149"/>
      <c r="R7" s="149"/>
      <c r="S7" s="870"/>
    </row>
    <row r="8" spans="1:19" s="272" customFormat="1" ht="15" customHeight="1" x14ac:dyDescent="0.25">
      <c r="A8" s="327" t="s">
        <v>724</v>
      </c>
      <c r="B8" s="327"/>
      <c r="C8" s="331"/>
      <c r="D8" s="1358" t="str">
        <f>IF([11]Basisdaten!B6=0,"",[11]Basisdaten!B6)</f>
        <v/>
      </c>
      <c r="E8" s="1363"/>
      <c r="F8" s="149"/>
      <c r="G8" s="149"/>
      <c r="I8" s="275" t="s">
        <v>725</v>
      </c>
      <c r="J8" s="275"/>
      <c r="K8" s="1364" t="str">
        <f>IF([11]Basisdaten!G12=0,"",[11]Basisdaten!G12)</f>
        <v/>
      </c>
      <c r="L8" s="1365"/>
      <c r="M8" s="1365"/>
      <c r="N8" s="1362"/>
      <c r="O8" s="149"/>
      <c r="P8" s="335"/>
      <c r="Q8" s="149"/>
      <c r="R8" s="149"/>
      <c r="S8" s="870"/>
    </row>
    <row r="9" spans="1:19" ht="15" customHeight="1" thickBot="1" x14ac:dyDescent="0.3">
      <c r="A9" s="268"/>
      <c r="B9" s="268"/>
      <c r="C9" s="268"/>
      <c r="D9" s="1005"/>
      <c r="E9" s="1005"/>
      <c r="F9" s="1005"/>
      <c r="G9" s="1005"/>
      <c r="H9" s="1005"/>
      <c r="I9" s="1005"/>
      <c r="J9" s="1005"/>
      <c r="K9" s="1005"/>
      <c r="L9" s="1005"/>
      <c r="M9" s="1005"/>
      <c r="N9" s="149"/>
      <c r="O9" s="268"/>
      <c r="P9" s="268"/>
      <c r="Q9" s="268"/>
      <c r="R9" s="268"/>
    </row>
    <row r="10" spans="1:19" s="713" customFormat="1" ht="16.5" customHeight="1" thickBot="1" x14ac:dyDescent="0.3">
      <c r="A10" s="1366" t="s">
        <v>1238</v>
      </c>
      <c r="B10" s="1366" t="s">
        <v>3153</v>
      </c>
      <c r="C10" s="1366" t="s">
        <v>1242</v>
      </c>
      <c r="D10" s="1368" t="s">
        <v>2647</v>
      </c>
      <c r="E10" s="1369"/>
      <c r="F10" s="1368" t="s">
        <v>14</v>
      </c>
      <c r="G10" s="1369"/>
      <c r="H10" s="1368" t="s">
        <v>1240</v>
      </c>
      <c r="I10" s="1369"/>
      <c r="J10" s="1388" t="s">
        <v>2648</v>
      </c>
      <c r="K10" s="2728" t="s">
        <v>2649</v>
      </c>
      <c r="L10" s="2729"/>
      <c r="M10" s="1388" t="s">
        <v>2648</v>
      </c>
      <c r="N10" s="1368" t="s">
        <v>2650</v>
      </c>
      <c r="O10" s="1369"/>
      <c r="P10" s="1366" t="s">
        <v>2651</v>
      </c>
      <c r="Q10" s="1354" t="s">
        <v>2652</v>
      </c>
      <c r="R10" s="1355"/>
      <c r="S10" s="1007"/>
    </row>
    <row r="11" spans="1:19" s="713" customFormat="1" ht="25.5" customHeight="1" thickBot="1" x14ac:dyDescent="0.3">
      <c r="A11" s="1367"/>
      <c r="B11" s="1367"/>
      <c r="C11" s="1367"/>
      <c r="D11" s="1370"/>
      <c r="E11" s="1371"/>
      <c r="F11" s="1370"/>
      <c r="G11" s="1371"/>
      <c r="H11" s="1370"/>
      <c r="I11" s="1371"/>
      <c r="J11" s="1389"/>
      <c r="K11" s="2730"/>
      <c r="L11" s="2731"/>
      <c r="M11" s="1389"/>
      <c r="N11" s="1370"/>
      <c r="O11" s="1371"/>
      <c r="P11" s="1367"/>
      <c r="Q11" s="1008" t="s">
        <v>2653</v>
      </c>
      <c r="R11" s="1008" t="s">
        <v>2654</v>
      </c>
      <c r="S11" s="1007"/>
    </row>
    <row r="12" spans="1:19" s="713" customFormat="1" ht="25.5" customHeight="1" x14ac:dyDescent="0.25">
      <c r="A12" s="1390">
        <v>1</v>
      </c>
      <c r="B12" s="1393"/>
      <c r="C12" s="1372" t="s">
        <v>3738</v>
      </c>
      <c r="D12" s="1375" t="s">
        <v>2683</v>
      </c>
      <c r="E12" s="1376"/>
      <c r="F12" s="1381" t="s">
        <v>3738</v>
      </c>
      <c r="G12" s="1376"/>
      <c r="H12" s="1382" t="s">
        <v>2683</v>
      </c>
      <c r="I12" s="1383"/>
      <c r="J12" s="1403"/>
      <c r="K12" s="1406" t="s">
        <v>2661</v>
      </c>
      <c r="L12" s="1407"/>
      <c r="M12" s="1403"/>
      <c r="N12" s="1412" t="s">
        <v>921</v>
      </c>
      <c r="O12" s="1415"/>
      <c r="P12" s="1418" t="str">
        <f>IF(O12="",[11]Berechnung1!F5,IF(O12=0,[11]Berechnung1!H5,IF(O12=[11]Berechnung1!D25,[11]Berechnung1!$F$5,IF(OR(O12&lt;[11]Berechnung1!E25,O12&gt;[11]Berechnung1!F25),[11]Berechnung1!$G$5,IF(OR(ROUND(O12,4)&lt;[11]Berechnung1!J25,ROUND(O12,4)&gt;[11]Berechnung1!K25),[11]Berechnung1!$D$5,IF(OR(ROUND(O12,4)&lt;[11]Berechnung1!G25,ROUND(O12,4)&gt;[11]Berechnung1!H25),[11]Berechnung1!$E$5,[11]Berechnung1!$C$5))))))</f>
        <v>Unvollständig</v>
      </c>
      <c r="Q12" s="1396"/>
      <c r="R12" s="1399"/>
      <c r="S12" s="1007"/>
    </row>
    <row r="13" spans="1:19" s="713" customFormat="1" ht="25.5" customHeight="1" x14ac:dyDescent="0.25">
      <c r="A13" s="1391"/>
      <c r="B13" s="1394"/>
      <c r="C13" s="1373"/>
      <c r="D13" s="1377"/>
      <c r="E13" s="1378"/>
      <c r="F13" s="1377"/>
      <c r="G13" s="1378"/>
      <c r="H13" s="1384"/>
      <c r="I13" s="1385"/>
      <c r="J13" s="1404"/>
      <c r="K13" s="1408"/>
      <c r="L13" s="1409"/>
      <c r="M13" s="1404"/>
      <c r="N13" s="1413"/>
      <c r="O13" s="1416"/>
      <c r="P13" s="1419"/>
      <c r="Q13" s="1397"/>
      <c r="R13" s="1400"/>
      <c r="S13" s="1007"/>
    </row>
    <row r="14" spans="1:19" s="713" customFormat="1" ht="25.5" customHeight="1" thickBot="1" x14ac:dyDescent="0.3">
      <c r="A14" s="1392"/>
      <c r="B14" s="1395"/>
      <c r="C14" s="1374"/>
      <c r="D14" s="1379"/>
      <c r="E14" s="1380"/>
      <c r="F14" s="1379"/>
      <c r="G14" s="1380"/>
      <c r="H14" s="1386"/>
      <c r="I14" s="1387"/>
      <c r="J14" s="1405"/>
      <c r="K14" s="1410"/>
      <c r="L14" s="1411"/>
      <c r="M14" s="1405"/>
      <c r="N14" s="1414"/>
      <c r="O14" s="1417"/>
      <c r="P14" s="1420"/>
      <c r="Q14" s="1398"/>
      <c r="R14" s="1401"/>
      <c r="S14" s="1007"/>
    </row>
    <row r="15" spans="1:19" ht="30" customHeight="1" thickBot="1" x14ac:dyDescent="0.3">
      <c r="A15" s="1390" t="s">
        <v>2963</v>
      </c>
      <c r="B15" s="1393" t="s">
        <v>3154</v>
      </c>
      <c r="C15" s="1372" t="s">
        <v>2655</v>
      </c>
      <c r="D15" s="1381" t="s">
        <v>3445</v>
      </c>
      <c r="E15" s="1376"/>
      <c r="F15" s="1381" t="s">
        <v>3446</v>
      </c>
      <c r="G15" s="1376"/>
      <c r="H15" s="1402" t="s">
        <v>3447</v>
      </c>
      <c r="I15" s="1383"/>
      <c r="J15" s="1403"/>
      <c r="K15" s="1406" t="s">
        <v>2656</v>
      </c>
      <c r="L15" s="1407"/>
      <c r="M15" s="1403"/>
      <c r="N15" s="1091" t="s">
        <v>14</v>
      </c>
      <c r="O15" s="886"/>
      <c r="P15" s="1421" t="str">
        <f>IF(O17=[11]Berechnung1!D28,[11]Berechnung1!$F$5,IF(OR(O17&lt; [11]Berechnung1!E28,O17&gt; [11]Berechnung1!F28),[11]Berechnung1!$G$5,IF(OR(ROUND(O17,4)&lt;[11]Berechnung1!J28,ROUND(O17,4)&gt;[11]Berechnung1!K28),[11]Berechnung1!$D$5,IF(OR(ROUND(O17,4)&lt;[11]Berechnung1!G28,ROUND(O17,4)&gt;[11]Berechnung1!H28),[11]Berechnung1!$E$5,[11]Berechnung1!$C$5))))</f>
        <v>Unvollständig</v>
      </c>
      <c r="Q15" s="1396"/>
      <c r="R15" s="1399"/>
    </row>
    <row r="16" spans="1:19" ht="30" customHeight="1" thickBot="1" x14ac:dyDescent="0.3">
      <c r="A16" s="1391"/>
      <c r="B16" s="1394"/>
      <c r="C16" s="1373"/>
      <c r="D16" s="1377"/>
      <c r="E16" s="1378"/>
      <c r="F16" s="1377"/>
      <c r="G16" s="1378"/>
      <c r="H16" s="1384"/>
      <c r="I16" s="1385"/>
      <c r="J16" s="1404"/>
      <c r="K16" s="1408"/>
      <c r="L16" s="1409"/>
      <c r="M16" s="1404"/>
      <c r="N16" s="1091" t="s">
        <v>15</v>
      </c>
      <c r="O16" s="886"/>
      <c r="P16" s="1422"/>
      <c r="Q16" s="1397"/>
      <c r="R16" s="1400"/>
      <c r="S16" s="885">
        <f>IF([11]Basisdaten!H33="",0,[11]Basisdaten!H33)</f>
        <v>0</v>
      </c>
    </row>
    <row r="17" spans="1:18" ht="30" customHeight="1" thickBot="1" x14ac:dyDescent="0.3">
      <c r="A17" s="1392"/>
      <c r="B17" s="1395"/>
      <c r="C17" s="1374"/>
      <c r="D17" s="1379"/>
      <c r="E17" s="1380"/>
      <c r="F17" s="1379"/>
      <c r="G17" s="1380"/>
      <c r="H17" s="1386"/>
      <c r="I17" s="1387"/>
      <c r="J17" s="1405"/>
      <c r="K17" s="1410"/>
      <c r="L17" s="1411"/>
      <c r="M17" s="1405"/>
      <c r="N17" s="1091" t="s">
        <v>2657</v>
      </c>
      <c r="O17" s="887" t="str">
        <f>IF(O15="","n.d.",IF(O16="","n.d.",IF(O16=0,"",O15/O16)))</f>
        <v>n.d.</v>
      </c>
      <c r="P17" s="1423"/>
      <c r="Q17" s="1398"/>
      <c r="R17" s="1401"/>
    </row>
    <row r="18" spans="1:18" ht="30" customHeight="1" thickBot="1" x14ac:dyDescent="0.3">
      <c r="A18" s="1390" t="s">
        <v>2964</v>
      </c>
      <c r="B18" s="1393"/>
      <c r="C18" s="1372" t="s">
        <v>3739</v>
      </c>
      <c r="D18" s="1381" t="s">
        <v>3740</v>
      </c>
      <c r="E18" s="1376"/>
      <c r="F18" s="1381" t="s">
        <v>3448</v>
      </c>
      <c r="G18" s="1376"/>
      <c r="H18" s="1381" t="s">
        <v>3741</v>
      </c>
      <c r="I18" s="1376"/>
      <c r="J18" s="1403"/>
      <c r="K18" s="1406" t="s">
        <v>2656</v>
      </c>
      <c r="L18" s="1407"/>
      <c r="M18" s="1403"/>
      <c r="N18" s="1091" t="s">
        <v>14</v>
      </c>
      <c r="O18" s="886"/>
      <c r="P18" s="1421" t="str">
        <f>IF(AND(O18&lt;&gt;"",O19&lt;&gt;"",O18=0,O19=0),[11]Berechnung1!$H$5,IF(O20="",[11]Berechnung1!$D$5,IF(O20=[11]Berechnung1!D31,[11]Berechnung1!$F$5,IF(OR(O20&lt; [11]Berechnung1!E31,O20&gt; [11]Berechnung1!F31),[11]Berechnung1!$G$5,IF(OR(ROUND(O20,4)&lt;[11]Berechnung1!J31,ROUND(O20,4)&gt;[11]Berechnung1!K31),[11]Berechnung1!$D$5,IF(OR(ROUND(O20,4)&lt;[11]Berechnung1!G31,ROUND(O20,4)&gt;[11]Berechnung1!H31),[11]Berechnung1!$E$5,[11]Berechnung1!$C$5))))))</f>
        <v>Unvollständig</v>
      </c>
      <c r="Q18" s="1424"/>
      <c r="R18" s="1396"/>
    </row>
    <row r="19" spans="1:18" ht="30" customHeight="1" thickBot="1" x14ac:dyDescent="0.3">
      <c r="A19" s="1391"/>
      <c r="B19" s="1394"/>
      <c r="C19" s="1373"/>
      <c r="D19" s="1377"/>
      <c r="E19" s="1378"/>
      <c r="F19" s="1377"/>
      <c r="G19" s="1378"/>
      <c r="H19" s="1377"/>
      <c r="I19" s="1378"/>
      <c r="J19" s="1404"/>
      <c r="K19" s="1408"/>
      <c r="L19" s="1409"/>
      <c r="M19" s="1404"/>
      <c r="N19" s="1091" t="s">
        <v>15</v>
      </c>
      <c r="O19" s="1009">
        <f>O12</f>
        <v>0</v>
      </c>
      <c r="P19" s="1422"/>
      <c r="Q19" s="1425"/>
      <c r="R19" s="1397"/>
    </row>
    <row r="20" spans="1:18" ht="30" customHeight="1" thickBot="1" x14ac:dyDescent="0.3">
      <c r="A20" s="1392"/>
      <c r="B20" s="1395"/>
      <c r="C20" s="1374"/>
      <c r="D20" s="1379"/>
      <c r="E20" s="1380"/>
      <c r="F20" s="1379"/>
      <c r="G20" s="1380"/>
      <c r="H20" s="1379"/>
      <c r="I20" s="1380"/>
      <c r="J20" s="1405"/>
      <c r="K20" s="1410"/>
      <c r="L20" s="1411"/>
      <c r="M20" s="1405"/>
      <c r="N20" s="1091" t="s">
        <v>2657</v>
      </c>
      <c r="O20" s="887" t="str">
        <f>IF(O18="","n.d.",IF(O19="","n.d.",IF(O19=0,"",O18/O19)))</f>
        <v>n.d.</v>
      </c>
      <c r="P20" s="1423"/>
      <c r="Q20" s="1426"/>
      <c r="R20" s="1398"/>
    </row>
    <row r="21" spans="1:18" ht="30" customHeight="1" thickBot="1" x14ac:dyDescent="0.3">
      <c r="A21" s="1390">
        <v>3</v>
      </c>
      <c r="B21" s="1393"/>
      <c r="C21" s="1372" t="s">
        <v>2658</v>
      </c>
      <c r="D21" s="1381" t="s">
        <v>3449</v>
      </c>
      <c r="E21" s="1376"/>
      <c r="F21" s="1381" t="s">
        <v>2711</v>
      </c>
      <c r="G21" s="1376"/>
      <c r="H21" s="1381" t="s">
        <v>2659</v>
      </c>
      <c r="I21" s="1376"/>
      <c r="J21" s="1403"/>
      <c r="K21" s="1406" t="s">
        <v>2656</v>
      </c>
      <c r="L21" s="1407"/>
      <c r="M21" s="1403"/>
      <c r="N21" s="1091" t="s">
        <v>14</v>
      </c>
      <c r="O21" s="886"/>
      <c r="P21" s="1421" t="str">
        <f>IF(O23=[11]Berechnung1!D34,[11]Berechnung1!$F$5,IF(OR(O23&lt; [11]Berechnung1!E34,O23&gt; [11]Berechnung1!F34),[11]Berechnung1!$G$5,IF(OR(ROUND(O23,4)&lt;[11]Berechnung1!J34,ROUND(O23,4)&gt;[11]Berechnung1!K34),[11]Berechnung1!$D$5,IF(OR(ROUND(O23,4)&lt;[11]Berechnung1!G34,ROUND(O23,4)&gt;[11]Berechnung1!H34),[11]Berechnung1!$E$5,[11]Berechnung1!$C$5))))</f>
        <v>Unvollständig</v>
      </c>
      <c r="Q21" s="1396"/>
      <c r="R21" s="1396"/>
    </row>
    <row r="22" spans="1:18" ht="30" customHeight="1" thickBot="1" x14ac:dyDescent="0.3">
      <c r="A22" s="1391"/>
      <c r="B22" s="1394"/>
      <c r="C22" s="1373"/>
      <c r="D22" s="1377"/>
      <c r="E22" s="1378"/>
      <c r="F22" s="1377"/>
      <c r="G22" s="1378"/>
      <c r="H22" s="1377"/>
      <c r="I22" s="1378"/>
      <c r="J22" s="1404"/>
      <c r="K22" s="1408"/>
      <c r="L22" s="1409"/>
      <c r="M22" s="1404"/>
      <c r="N22" s="1091" t="s">
        <v>15</v>
      </c>
      <c r="O22" s="1009">
        <f>IF(SUM([11]Basisdaten!$B$33:$E$33) = "","",SUM([11]Basisdaten!$B$33:$E$33))</f>
        <v>0</v>
      </c>
      <c r="P22" s="1422"/>
      <c r="Q22" s="1397"/>
      <c r="R22" s="1397"/>
    </row>
    <row r="23" spans="1:18" ht="30" customHeight="1" thickBot="1" x14ac:dyDescent="0.3">
      <c r="A23" s="1392"/>
      <c r="B23" s="1395"/>
      <c r="C23" s="1374"/>
      <c r="D23" s="1379"/>
      <c r="E23" s="1380"/>
      <c r="F23" s="1379"/>
      <c r="G23" s="1380"/>
      <c r="H23" s="1379"/>
      <c r="I23" s="1380"/>
      <c r="J23" s="1405"/>
      <c r="K23" s="1410"/>
      <c r="L23" s="1411"/>
      <c r="M23" s="1405"/>
      <c r="N23" s="1091" t="s">
        <v>2657</v>
      </c>
      <c r="O23" s="887" t="str">
        <f>IF(O21="","n.d.",IF(O22="","n.d.",IF(O22=0,"",O21/O22)))</f>
        <v>n.d.</v>
      </c>
      <c r="P23" s="1423"/>
      <c r="Q23" s="1398"/>
      <c r="R23" s="1398"/>
    </row>
    <row r="24" spans="1:18" ht="30" customHeight="1" thickBot="1" x14ac:dyDescent="0.3">
      <c r="A24" s="1436">
        <v>4</v>
      </c>
      <c r="B24" s="1439"/>
      <c r="C24" s="1442" t="s">
        <v>3515</v>
      </c>
      <c r="D24" s="1445" t="s">
        <v>3501</v>
      </c>
      <c r="E24" s="1446"/>
      <c r="F24" s="1445" t="s">
        <v>3562</v>
      </c>
      <c r="G24" s="1446"/>
      <c r="H24" s="1445" t="s">
        <v>3450</v>
      </c>
      <c r="I24" s="1446"/>
      <c r="J24" s="1452"/>
      <c r="K24" s="1455" t="s">
        <v>3502</v>
      </c>
      <c r="L24" s="1456"/>
      <c r="M24" s="1452"/>
      <c r="N24" s="1011" t="s">
        <v>14</v>
      </c>
      <c r="O24" s="2722"/>
      <c r="P24" s="1439" t="str">
        <f>IF(O26=[11]Berechnung1!D37,[11]Berechnung1!$F$5,IF(OR(O26&lt; [11]Berechnung1!E37,O26&gt; [11]Berechnung1!F37),[11]Berechnung1!$G$5,IF(OR(ROUND(O26,4)&lt;[11]Berechnung1!J37,ROUND(O26,4)&gt;[11]Berechnung1!K37),[11]Berechnung1!$D$5,IF(OR(ROUND(O26,4)&lt;[11]Berechnung1!G37,ROUND(O26,4)&gt;[11]Berechnung1!H37),[11]Berechnung1!$E$5,[11]Berechnung1!$C$5))))</f>
        <v>Unvollständig</v>
      </c>
      <c r="Q24" s="1462"/>
      <c r="R24" s="1462"/>
    </row>
    <row r="25" spans="1:18" ht="30" customHeight="1" thickBot="1" x14ac:dyDescent="0.3">
      <c r="A25" s="1437"/>
      <c r="B25" s="1440"/>
      <c r="C25" s="1443"/>
      <c r="D25" s="1447"/>
      <c r="E25" s="1448"/>
      <c r="F25" s="1447"/>
      <c r="G25" s="1448"/>
      <c r="H25" s="1447"/>
      <c r="I25" s="1448"/>
      <c r="J25" s="1453"/>
      <c r="K25" s="1457"/>
      <c r="L25" s="1458"/>
      <c r="M25" s="1453"/>
      <c r="N25" s="1012" t="s">
        <v>15</v>
      </c>
      <c r="O25" s="2723">
        <f>IF(OR([11]Basisdaten!$H$33 = "",O15=""),0,[11]Basisdaten!$H$33+O15)</f>
        <v>0</v>
      </c>
      <c r="P25" s="2724"/>
      <c r="Q25" s="1463"/>
      <c r="R25" s="1463"/>
    </row>
    <row r="26" spans="1:18" ht="30" customHeight="1" thickBot="1" x14ac:dyDescent="0.3">
      <c r="A26" s="1438"/>
      <c r="B26" s="1441"/>
      <c r="C26" s="1444"/>
      <c r="D26" s="1449"/>
      <c r="E26" s="1450"/>
      <c r="F26" s="1449"/>
      <c r="G26" s="1450"/>
      <c r="H26" s="1449"/>
      <c r="I26" s="1450"/>
      <c r="J26" s="1454"/>
      <c r="K26" s="1459"/>
      <c r="L26" s="1460"/>
      <c r="M26" s="1454"/>
      <c r="N26" s="1012" t="s">
        <v>2657</v>
      </c>
      <c r="O26" s="890" t="str">
        <f>IF(O24="","n.d.",IF(O25="","n.d.",IF(O25=0,"",O24/O25)))</f>
        <v>n.d.</v>
      </c>
      <c r="P26" s="2725"/>
      <c r="Q26" s="1464"/>
      <c r="R26" s="1464"/>
    </row>
    <row r="27" spans="1:18" ht="30" customHeight="1" thickBot="1" x14ac:dyDescent="0.3">
      <c r="A27" s="1390">
        <v>5</v>
      </c>
      <c r="B27" s="1393"/>
      <c r="C27" s="1372" t="s">
        <v>2662</v>
      </c>
      <c r="D27" s="1381" t="s">
        <v>3668</v>
      </c>
      <c r="E27" s="1376"/>
      <c r="F27" s="1381" t="s">
        <v>3451</v>
      </c>
      <c r="G27" s="1376"/>
      <c r="H27" s="1381" t="s">
        <v>3742</v>
      </c>
      <c r="I27" s="1376"/>
      <c r="J27" s="1403" t="s">
        <v>2673</v>
      </c>
      <c r="K27" s="1406" t="s">
        <v>2661</v>
      </c>
      <c r="L27" s="1407"/>
      <c r="M27" s="1451"/>
      <c r="N27" s="1010" t="s">
        <v>14</v>
      </c>
      <c r="O27" s="886"/>
      <c r="P27" s="1421" t="str">
        <f>IF(O29=[11]Berechnung1!D40,[11]Berechnung1!$F$5,IF(OR(O29&lt; [11]Berechnung1!E40,O29&gt; [11]Berechnung1!F40),[11]Berechnung1!$G$5,IF(OR(ROUND(O29,4)&lt;[11]Berechnung1!J40,ROUND(O29,4)&gt;[11]Berechnung1!K40),[11]Berechnung1!$D$5,IF(OR(ROUND(O29,4)&lt;[11]Berechnung1!G40,ROUND(O29,4)&gt;[11]Berechnung1!H40),[11]Berechnung1!$E$5,[11]Berechnung1!$C$5))))</f>
        <v>Unvollständig</v>
      </c>
      <c r="Q27" s="1396"/>
      <c r="R27" s="1396"/>
    </row>
    <row r="28" spans="1:18" ht="30" customHeight="1" thickBot="1" x14ac:dyDescent="0.3">
      <c r="A28" s="1391"/>
      <c r="B28" s="1394"/>
      <c r="C28" s="1373"/>
      <c r="D28" s="1377"/>
      <c r="E28" s="1378"/>
      <c r="F28" s="1377"/>
      <c r="G28" s="1378"/>
      <c r="H28" s="1377"/>
      <c r="I28" s="1378"/>
      <c r="J28" s="1404"/>
      <c r="K28" s="1408"/>
      <c r="L28" s="1409"/>
      <c r="M28" s="1404"/>
      <c r="N28" s="1091" t="s">
        <v>15</v>
      </c>
      <c r="O28" s="1009">
        <f>IF(OR([11]Basisdaten!$H$33 = "",O12=""),0,[11]Basisdaten!$H$33+O12)</f>
        <v>0</v>
      </c>
      <c r="P28" s="1422"/>
      <c r="Q28" s="1397"/>
      <c r="R28" s="1397"/>
    </row>
    <row r="29" spans="1:18" ht="30" customHeight="1" thickBot="1" x14ac:dyDescent="0.3">
      <c r="A29" s="1392"/>
      <c r="B29" s="1395"/>
      <c r="C29" s="1374"/>
      <c r="D29" s="1379"/>
      <c r="E29" s="1380"/>
      <c r="F29" s="1379"/>
      <c r="G29" s="1380"/>
      <c r="H29" s="1379"/>
      <c r="I29" s="1380"/>
      <c r="J29" s="1405"/>
      <c r="K29" s="1410"/>
      <c r="L29" s="1411"/>
      <c r="M29" s="1405"/>
      <c r="N29" s="1091" t="s">
        <v>2657</v>
      </c>
      <c r="O29" s="887" t="str">
        <f>IF(O27="","n.d.",IF(O28="","n.d.",IF(O28=0,"",O27/O28)))</f>
        <v>n.d.</v>
      </c>
      <c r="P29" s="1423"/>
      <c r="Q29" s="1398"/>
      <c r="R29" s="1398"/>
    </row>
    <row r="30" spans="1:18" ht="30" customHeight="1" thickBot="1" x14ac:dyDescent="0.3">
      <c r="A30" s="1390">
        <v>6</v>
      </c>
      <c r="B30" s="1393" t="s">
        <v>2663</v>
      </c>
      <c r="C30" s="1372" t="s">
        <v>3452</v>
      </c>
      <c r="D30" s="1381" t="s">
        <v>3743</v>
      </c>
      <c r="E30" s="1376"/>
      <c r="F30" s="1381" t="s">
        <v>3669</v>
      </c>
      <c r="G30" s="1376"/>
      <c r="H30" s="1381" t="s">
        <v>2664</v>
      </c>
      <c r="I30" s="1376"/>
      <c r="J30" s="1403"/>
      <c r="K30" s="1406" t="s">
        <v>2665</v>
      </c>
      <c r="L30" s="1407"/>
      <c r="M30" s="1403"/>
      <c r="N30" s="1091" t="s">
        <v>14</v>
      </c>
      <c r="O30" s="1009"/>
      <c r="P30" s="1421" t="str">
        <f>IF(O32=[11]Berechnung1!D43,[11]Berechnung1!$F$5,IF(OR(O32&lt; [11]Berechnung1!E43,O32&gt; [11]Berechnung1!F43),[11]Berechnung1!$G$5,IF(OR(ROUND(O32,4)&lt;[11]Berechnung1!J43,ROUND(O32,4)&gt;[11]Berechnung1!K43),[11]Berechnung1!$D$5,IF(OR(ROUND(O32,4)&lt;[11]Berechnung1!G43,ROUND(O32,4)&gt;[11]Berechnung1!H43),[11]Berechnung1!$E$5,[11]Berechnung1!$C$5))))</f>
        <v>Unvollständig</v>
      </c>
      <c r="Q30" s="1396"/>
      <c r="R30" s="1396"/>
    </row>
    <row r="31" spans="1:18" ht="30" customHeight="1" thickBot="1" x14ac:dyDescent="0.3">
      <c r="A31" s="1391"/>
      <c r="B31" s="1394"/>
      <c r="C31" s="1373"/>
      <c r="D31" s="1377"/>
      <c r="E31" s="1378"/>
      <c r="F31" s="1377"/>
      <c r="G31" s="1378"/>
      <c r="H31" s="1377"/>
      <c r="I31" s="1378"/>
      <c r="J31" s="1404"/>
      <c r="K31" s="1408"/>
      <c r="L31" s="1409"/>
      <c r="M31" s="1404"/>
      <c r="N31" s="1091" t="s">
        <v>15</v>
      </c>
      <c r="O31" s="1009">
        <f>IF([11]Basisdaten!$H$33 = "",0,[11]Basisdaten!$H$33)</f>
        <v>0</v>
      </c>
      <c r="P31" s="1422"/>
      <c r="Q31" s="1397"/>
      <c r="R31" s="1397"/>
    </row>
    <row r="32" spans="1:18" ht="30" customHeight="1" thickBot="1" x14ac:dyDescent="0.3">
      <c r="A32" s="1392"/>
      <c r="B32" s="1395"/>
      <c r="C32" s="1374"/>
      <c r="D32" s="1379"/>
      <c r="E32" s="1380"/>
      <c r="F32" s="1379"/>
      <c r="G32" s="1380"/>
      <c r="H32" s="1379"/>
      <c r="I32" s="1380"/>
      <c r="J32" s="1405"/>
      <c r="K32" s="1410"/>
      <c r="L32" s="1411"/>
      <c r="M32" s="1405"/>
      <c r="N32" s="1091" t="s">
        <v>2657</v>
      </c>
      <c r="O32" s="887" t="str">
        <f>IF(O30="","n.d.",IF(O31="","n.d.",IF(O31=0,"",O30/O31)))</f>
        <v>n.d.</v>
      </c>
      <c r="P32" s="1423"/>
      <c r="Q32" s="1398"/>
      <c r="R32" s="1398"/>
    </row>
    <row r="33" spans="1:19" ht="33" customHeight="1" thickBot="1" x14ac:dyDescent="0.3">
      <c r="A33" s="1436">
        <v>7</v>
      </c>
      <c r="B33" s="1465" t="s">
        <v>3154</v>
      </c>
      <c r="C33" s="1442" t="s">
        <v>3453</v>
      </c>
      <c r="D33" s="1445" t="s">
        <v>2666</v>
      </c>
      <c r="E33" s="1446"/>
      <c r="F33" s="1445" t="s">
        <v>3503</v>
      </c>
      <c r="G33" s="1446"/>
      <c r="H33" s="1445" t="s">
        <v>2664</v>
      </c>
      <c r="I33" s="1446"/>
      <c r="J33" s="1452"/>
      <c r="K33" s="1455" t="s">
        <v>2670</v>
      </c>
      <c r="L33" s="1456"/>
      <c r="M33" s="1461"/>
      <c r="N33" s="1011" t="s">
        <v>14</v>
      </c>
      <c r="O33" s="886"/>
      <c r="P33" s="1421" t="str">
        <f>IF(O35=[11]Berechnung1!D46,[11]Berechnung1!$F$5,IF(OR(O35&lt; [11]Berechnung1!E46,O35&gt; [11]Berechnung1!F46),[11]Berechnung1!$G$5,IF(OR(ROUND(O35,4)&lt;[11]Berechnung1!J46,ROUND(O35,4)&gt;[11]Berechnung1!K46),[11]Berechnung1!$D$5,IF(OR(ROUND(O35,4)&lt;[11]Berechnung1!G46,ROUND(O35,4)&gt;[11]Berechnung1!H46),[11]Berechnung1!$E$5,[11]Berechnung1!$C$5))))</f>
        <v>Unvollständig</v>
      </c>
      <c r="Q33" s="1396"/>
      <c r="R33" s="1462"/>
      <c r="S33" s="888"/>
    </row>
    <row r="34" spans="1:19" ht="33" customHeight="1" thickBot="1" x14ac:dyDescent="0.3">
      <c r="A34" s="1437"/>
      <c r="B34" s="1466"/>
      <c r="C34" s="1443"/>
      <c r="D34" s="1447"/>
      <c r="E34" s="1448"/>
      <c r="F34" s="1447"/>
      <c r="G34" s="1448"/>
      <c r="H34" s="1447"/>
      <c r="I34" s="1448"/>
      <c r="J34" s="1453"/>
      <c r="K34" s="1457"/>
      <c r="L34" s="1458"/>
      <c r="M34" s="1453"/>
      <c r="N34" s="1012" t="s">
        <v>15</v>
      </c>
      <c r="O34" s="889">
        <f>IF([11]Basisdaten!$H$33 = "",0,[11]Basisdaten!$H$33)</f>
        <v>0</v>
      </c>
      <c r="P34" s="1422"/>
      <c r="Q34" s="1397"/>
      <c r="R34" s="1463"/>
      <c r="S34" s="888"/>
    </row>
    <row r="35" spans="1:19" ht="33" customHeight="1" thickBot="1" x14ac:dyDescent="0.3">
      <c r="A35" s="1438"/>
      <c r="B35" s="1467"/>
      <c r="C35" s="1444"/>
      <c r="D35" s="1449"/>
      <c r="E35" s="1450"/>
      <c r="F35" s="1449"/>
      <c r="G35" s="1450"/>
      <c r="H35" s="1449"/>
      <c r="I35" s="1450"/>
      <c r="J35" s="1454"/>
      <c r="K35" s="1459"/>
      <c r="L35" s="1460"/>
      <c r="M35" s="1454"/>
      <c r="N35" s="1012" t="s">
        <v>2657</v>
      </c>
      <c r="O35" s="890" t="str">
        <f>IF(O33="","n.d.",IF(O34="","n.d.",IF(O34=0,"",O33/O34)))</f>
        <v>n.d.</v>
      </c>
      <c r="P35" s="1423"/>
      <c r="Q35" s="1398"/>
      <c r="R35" s="1464"/>
      <c r="S35" s="888"/>
    </row>
    <row r="36" spans="1:19" ht="30.75" customHeight="1" thickBot="1" x14ac:dyDescent="0.3">
      <c r="A36" s="1468">
        <v>8</v>
      </c>
      <c r="B36" s="1471"/>
      <c r="C36" s="1474" t="s">
        <v>2667</v>
      </c>
      <c r="D36" s="1402" t="s">
        <v>2668</v>
      </c>
      <c r="E36" s="1383"/>
      <c r="F36" s="1402" t="s">
        <v>2712</v>
      </c>
      <c r="G36" s="1383"/>
      <c r="H36" s="1402" t="s">
        <v>3777</v>
      </c>
      <c r="I36" s="1383"/>
      <c r="J36" s="1427"/>
      <c r="K36" s="1430" t="s">
        <v>2670</v>
      </c>
      <c r="L36" s="1431"/>
      <c r="M36" s="1497"/>
      <c r="N36" s="835" t="s">
        <v>14</v>
      </c>
      <c r="O36" s="891"/>
      <c r="P36" s="1480" t="str">
        <f>IF(AND(O36&lt;&gt;"",O37&lt;&gt;"",O36=0,O37=0),[11]Berechnung1!$H$5,IF(O38="",[11]Berechnung1!$D$5,IF(O38=[11]Berechnung1!D49,[11]Berechnung1!$F$5,IF(OR(O38&lt;[11]Berechnung1!E49,O38&gt;[11]Berechnung1!F49),[11]Berechnung1!$G$5,IF(OR(ROUND(O38,4)&lt;[11]Berechnung1!J49,ROUND(O38,4)&gt;[11]Berechnung1!K49),[11]Berechnung1!$D$5,IF(OR(ROUND(O38,4)&lt;[11]Berechnung1!G49,ROUND(O38,4)&gt;[11]Berechnung1!H49),[11]Berechnung1!$E$5,[11]Berechnung1!$C$5))))))</f>
        <v>Unvollständig</v>
      </c>
      <c r="Q36" s="2726"/>
      <c r="R36" s="1399"/>
      <c r="S36" s="888"/>
    </row>
    <row r="37" spans="1:19" ht="30.75" customHeight="1" thickBot="1" x14ac:dyDescent="0.3">
      <c r="A37" s="1469"/>
      <c r="B37" s="1472"/>
      <c r="C37" s="1475"/>
      <c r="D37" s="1384"/>
      <c r="E37" s="1385"/>
      <c r="F37" s="1384"/>
      <c r="G37" s="1385"/>
      <c r="H37" s="1384"/>
      <c r="I37" s="1385"/>
      <c r="J37" s="1428"/>
      <c r="K37" s="1432"/>
      <c r="L37" s="1433"/>
      <c r="M37" s="1428"/>
      <c r="N37" s="714" t="s">
        <v>15</v>
      </c>
      <c r="O37" s="891"/>
      <c r="P37" s="1481"/>
      <c r="Q37" s="2732"/>
      <c r="R37" s="1400"/>
      <c r="S37" s="888"/>
    </row>
    <row r="38" spans="1:19" ht="44.25" customHeight="1" thickBot="1" x14ac:dyDescent="0.3">
      <c r="A38" s="1470"/>
      <c r="B38" s="1473"/>
      <c r="C38" s="1476"/>
      <c r="D38" s="1386"/>
      <c r="E38" s="1387"/>
      <c r="F38" s="1386"/>
      <c r="G38" s="1387"/>
      <c r="H38" s="1386"/>
      <c r="I38" s="1387"/>
      <c r="J38" s="1429"/>
      <c r="K38" s="1434"/>
      <c r="L38" s="1435"/>
      <c r="M38" s="1429"/>
      <c r="N38" s="714" t="s">
        <v>2657</v>
      </c>
      <c r="O38" s="892" t="str">
        <f>IF(O36="","n.d.",IF(O37="","n.d.",IF(O37=0,"",O36/O37)))</f>
        <v>n.d.</v>
      </c>
      <c r="P38" s="1482"/>
      <c r="Q38" s="2733"/>
      <c r="R38" s="1401"/>
      <c r="S38" s="888"/>
    </row>
    <row r="39" spans="1:19" ht="30" customHeight="1" thickBot="1" x14ac:dyDescent="0.3">
      <c r="A39" s="1468">
        <v>9</v>
      </c>
      <c r="B39" s="1477"/>
      <c r="C39" s="1474" t="s">
        <v>2669</v>
      </c>
      <c r="D39" s="1402" t="s">
        <v>3744</v>
      </c>
      <c r="E39" s="1383"/>
      <c r="F39" s="1402" t="s">
        <v>3745</v>
      </c>
      <c r="G39" s="1383"/>
      <c r="H39" s="1402" t="s">
        <v>3746</v>
      </c>
      <c r="I39" s="1383"/>
      <c r="J39" s="1427"/>
      <c r="K39" s="1430" t="s">
        <v>2670</v>
      </c>
      <c r="L39" s="1431"/>
      <c r="M39" s="1427"/>
      <c r="N39" s="835" t="s">
        <v>14</v>
      </c>
      <c r="O39" s="891"/>
      <c r="P39" s="1421" t="str">
        <f>IF(AND(O39&lt;&gt;"",O40&lt;&gt;"",O39=0,O40=0),[11]Berechnung1!$H$5,IF(OR(O39="",O40=""),[11]Berechnung1!$F$5,IF(AND(O39=0,O40=0),[11]Berechnung1!$D$5,IF(O41=[11]Berechnung1!D52,[11]Berechnung1!$F$5,IF(OR(O41&lt;[11]Berechnung1!E52,O41&gt;[11]Berechnung1!F52),[11]Berechnung1!$G$5,IF(OR(ROUND(O41,4)&lt;[11]Berechnung1!J52,ROUND(O41,4)&gt;[11]Berechnung1!K52),[11]Berechnung1!$D$5,IF(OR(ROUND(O41,4)&lt;[11]Berechnung1!G52,ROUND(O41,4)&gt;[11]Berechnung1!H52),[11]Berechnung1!$E$5,[11]Berechnung1!$C$5)))))))</f>
        <v>Unvollständig</v>
      </c>
      <c r="Q39" s="2726"/>
      <c r="R39" s="1399"/>
    </row>
    <row r="40" spans="1:19" ht="30" customHeight="1" thickBot="1" x14ac:dyDescent="0.3">
      <c r="A40" s="1469"/>
      <c r="B40" s="1478"/>
      <c r="C40" s="1475"/>
      <c r="D40" s="1384"/>
      <c r="E40" s="1385"/>
      <c r="F40" s="1384"/>
      <c r="G40" s="1385"/>
      <c r="H40" s="1384"/>
      <c r="I40" s="1385"/>
      <c r="J40" s="1428"/>
      <c r="K40" s="1432"/>
      <c r="L40" s="1433"/>
      <c r="M40" s="1428"/>
      <c r="N40" s="714" t="s">
        <v>15</v>
      </c>
      <c r="O40" s="891"/>
      <c r="P40" s="1422"/>
      <c r="Q40" s="2732"/>
      <c r="R40" s="1400"/>
      <c r="S40" s="885">
        <f>IF([11]Basisdaten!H33="",0,[11]Basisdaten!H33)</f>
        <v>0</v>
      </c>
    </row>
    <row r="41" spans="1:19" ht="30" customHeight="1" thickBot="1" x14ac:dyDescent="0.3">
      <c r="A41" s="1470"/>
      <c r="B41" s="1479"/>
      <c r="C41" s="1476"/>
      <c r="D41" s="1386"/>
      <c r="E41" s="1387"/>
      <c r="F41" s="1386"/>
      <c r="G41" s="1387"/>
      <c r="H41" s="1386"/>
      <c r="I41" s="1387"/>
      <c r="J41" s="1429"/>
      <c r="K41" s="1434"/>
      <c r="L41" s="1435"/>
      <c r="M41" s="1429"/>
      <c r="N41" s="714" t="s">
        <v>2657</v>
      </c>
      <c r="O41" s="892" t="str">
        <f>IF(O39="","n.d.",IF(O40="","n.d.",IF(O40=0,"",O39/O40)))</f>
        <v>n.d.</v>
      </c>
      <c r="P41" s="1423"/>
      <c r="Q41" s="2733"/>
      <c r="R41" s="1401"/>
    </row>
    <row r="42" spans="1:19" ht="30" customHeight="1" thickBot="1" x14ac:dyDescent="0.3">
      <c r="A42" s="1468">
        <v>10</v>
      </c>
      <c r="B42" s="1471" t="s">
        <v>3154</v>
      </c>
      <c r="C42" s="1474" t="s">
        <v>2671</v>
      </c>
      <c r="D42" s="1402" t="s">
        <v>2672</v>
      </c>
      <c r="E42" s="1383"/>
      <c r="F42" s="1402" t="s">
        <v>3747</v>
      </c>
      <c r="G42" s="1383"/>
      <c r="H42" s="1402" t="s">
        <v>3671</v>
      </c>
      <c r="I42" s="1383"/>
      <c r="J42" s="1430"/>
      <c r="K42" s="1430" t="s">
        <v>3670</v>
      </c>
      <c r="L42" s="1431"/>
      <c r="M42" s="1427"/>
      <c r="N42" s="714" t="s">
        <v>14</v>
      </c>
      <c r="O42" s="891"/>
      <c r="P42" s="1480" t="str">
        <f>IF(AND(O42&lt;&gt;"",O43&lt;&gt;"",O42=0,O43=0),[11]Berechnung1!$H$5,IF(OR(O42="",O43=""),[11]Berechnung1!$F$5,IF(AND(O42=0,O43=0),[11]Berechnung1!$D$5,IF(O44=[11]Berechnung1!D55,[11]Berechnung1!$F$5,IF(OR(O44&lt;[11]Berechnung1!E55,O44&gt;[11]Berechnung1!F55),[11]Berechnung1!$G$5,IF(OR(ROUND(O44,4)&lt;[11]Berechnung1!J55,ROUND(O44,4)&gt;[11]Berechnung1!K55),[11]Berechnung1!$D$5,IF(OR(ROUND(O44,4)&lt;[11]Berechnung1!G55,ROUND(O44,4)&gt;[11]Berechnung1!H55),[11]Berechnung1!$E$5,[11]Berechnung1!$C$5)))))))</f>
        <v>Unvollständig</v>
      </c>
      <c r="Q42" s="2726"/>
      <c r="R42" s="1399"/>
    </row>
    <row r="43" spans="1:19" ht="30" customHeight="1" thickBot="1" x14ac:dyDescent="0.3">
      <c r="A43" s="1469"/>
      <c r="B43" s="1472"/>
      <c r="C43" s="1475"/>
      <c r="D43" s="1384"/>
      <c r="E43" s="1385"/>
      <c r="F43" s="1384"/>
      <c r="G43" s="1385"/>
      <c r="H43" s="1384"/>
      <c r="I43" s="1385"/>
      <c r="J43" s="1432"/>
      <c r="K43" s="1432"/>
      <c r="L43" s="1433"/>
      <c r="M43" s="1428"/>
      <c r="N43" s="714" t="s">
        <v>15</v>
      </c>
      <c r="O43" s="891"/>
      <c r="P43" s="1481"/>
      <c r="Q43" s="2732"/>
      <c r="R43" s="1400"/>
    </row>
    <row r="44" spans="1:19" ht="30" customHeight="1" thickBot="1" x14ac:dyDescent="0.3">
      <c r="A44" s="1470"/>
      <c r="B44" s="1473"/>
      <c r="C44" s="1476"/>
      <c r="D44" s="1386"/>
      <c r="E44" s="1387"/>
      <c r="F44" s="1386"/>
      <c r="G44" s="1387"/>
      <c r="H44" s="1386"/>
      <c r="I44" s="1387"/>
      <c r="J44" s="1434"/>
      <c r="K44" s="1434"/>
      <c r="L44" s="1435"/>
      <c r="M44" s="1429"/>
      <c r="N44" s="714" t="s">
        <v>2657</v>
      </c>
      <c r="O44" s="892" t="str">
        <f>IF(O42="","n.d.",IF(O43="","n.d.",IF(O43=0,"",O42/O43)))</f>
        <v>n.d.</v>
      </c>
      <c r="P44" s="1482"/>
      <c r="Q44" s="2733"/>
      <c r="R44" s="1401"/>
    </row>
    <row r="45" spans="1:19" ht="30" customHeight="1" thickBot="1" x14ac:dyDescent="0.3">
      <c r="A45" s="1468">
        <v>11</v>
      </c>
      <c r="B45" s="1477"/>
      <c r="C45" s="1474" t="s">
        <v>2955</v>
      </c>
      <c r="D45" s="1402" t="s">
        <v>2674</v>
      </c>
      <c r="E45" s="1383"/>
      <c r="F45" s="1402" t="s">
        <v>2713</v>
      </c>
      <c r="G45" s="1383"/>
      <c r="H45" s="1402" t="s">
        <v>3748</v>
      </c>
      <c r="I45" s="1383"/>
      <c r="J45" s="1427" t="s">
        <v>2675</v>
      </c>
      <c r="K45" s="1430" t="s">
        <v>2676</v>
      </c>
      <c r="L45" s="1431"/>
      <c r="M45" s="1427"/>
      <c r="N45" s="714" t="s">
        <v>14</v>
      </c>
      <c r="O45" s="891"/>
      <c r="P45" s="1480" t="str">
        <f>IF(O47=[11]Berechnung1!D58,[11]Berechnung1!$F$5,IF(OR(O47&lt; [11]Berechnung1!E58,O47&gt; [11]Berechnung1!F58),[11]Berechnung1!$G$5,IF(OR(O47&lt;[11]Berechnung1!J58,O47&gt;[11]Berechnung1!K58),[11]Berechnung1!$D$5,IF(OR(ROUND(O47,4)&lt;[11]Berechnung1!G58,ROUND(O47,4)&gt;[11]Berechnung1!H58),[11]Berechnung1!$E$5,[11]Berechnung1!$C$5))))</f>
        <v>Unvollständig</v>
      </c>
      <c r="Q45" s="1399"/>
      <c r="R45" s="1399"/>
    </row>
    <row r="46" spans="1:19" ht="30" customHeight="1" thickBot="1" x14ac:dyDescent="0.3">
      <c r="A46" s="1469"/>
      <c r="B46" s="1478"/>
      <c r="C46" s="1475"/>
      <c r="D46" s="1384"/>
      <c r="E46" s="1385"/>
      <c r="F46" s="1384"/>
      <c r="G46" s="1385"/>
      <c r="H46" s="1384"/>
      <c r="I46" s="1385"/>
      <c r="J46" s="1428"/>
      <c r="K46" s="1432"/>
      <c r="L46" s="1433"/>
      <c r="M46" s="1428"/>
      <c r="N46" s="714" t="s">
        <v>15</v>
      </c>
      <c r="O46" s="891"/>
      <c r="P46" s="1481"/>
      <c r="Q46" s="1400"/>
      <c r="R46" s="1400"/>
    </row>
    <row r="47" spans="1:19" ht="30" customHeight="1" thickBot="1" x14ac:dyDescent="0.3">
      <c r="A47" s="1470"/>
      <c r="B47" s="1479"/>
      <c r="C47" s="1476"/>
      <c r="D47" s="1386"/>
      <c r="E47" s="1387"/>
      <c r="F47" s="1386"/>
      <c r="G47" s="1387"/>
      <c r="H47" s="1386"/>
      <c r="I47" s="1387"/>
      <c r="J47" s="1429"/>
      <c r="K47" s="1434"/>
      <c r="L47" s="1435"/>
      <c r="M47" s="1429"/>
      <c r="N47" s="714" t="s">
        <v>2657</v>
      </c>
      <c r="O47" s="892" t="str">
        <f>IF(O45="","n.d.",IF(O46="","n.d.",IF(O46=0,"",O45/O46)))</f>
        <v>n.d.</v>
      </c>
      <c r="P47" s="1482"/>
      <c r="Q47" s="1401"/>
      <c r="R47" s="1401"/>
    </row>
    <row r="48" spans="1:19" s="1013" customFormat="1" ht="30" customHeight="1" thickBot="1" x14ac:dyDescent="0.25">
      <c r="A48" s="1468">
        <v>12</v>
      </c>
      <c r="B48" s="1477" t="s">
        <v>3155</v>
      </c>
      <c r="C48" s="1474" t="s">
        <v>2677</v>
      </c>
      <c r="D48" s="1402" t="s">
        <v>2678</v>
      </c>
      <c r="E48" s="1383"/>
      <c r="F48" s="1402" t="s">
        <v>3454</v>
      </c>
      <c r="G48" s="1383"/>
      <c r="H48" s="1402" t="s">
        <v>3455</v>
      </c>
      <c r="I48" s="1383"/>
      <c r="J48" s="1403"/>
      <c r="K48" s="1430" t="s">
        <v>2670</v>
      </c>
      <c r="L48" s="1431"/>
      <c r="M48" s="1451"/>
      <c r="N48" s="714" t="s">
        <v>14</v>
      </c>
      <c r="O48" s="891"/>
      <c r="P48" s="1480" t="str">
        <f>IF(AND(O48&lt;&gt;"",O49&lt;&gt;"",O48=0,O49=0),[11]Berechnung1!$H$5,IF(O50="",[11]Berechnung1!$D$5,IF(O50=[11]Berechnung1!D64,[11]Berechnung1!$F$5,IF(OR(O50&lt;[11]Berechnung1!E64,O50&gt;[11]Berechnung1!F64),[11]Berechnung1!$G$5,IF(OR(ROUND(O50,4)&lt;[11]Berechnung1!J64,ROUND(O50,4)&gt;[11]Berechnung1!K64),[11]Berechnung1!$D$5,IF(OR(ROUND(O50,4)&lt;[11]Berechnung1!G64,ROUND(O50,4)&gt;[11]Berechnung1!H64),[11]Berechnung1!$E$5,[11]Berechnung1!$C$5))))))</f>
        <v>Unvollständig</v>
      </c>
      <c r="Q48" s="1399"/>
      <c r="R48" s="1399"/>
      <c r="S48" s="634"/>
    </row>
    <row r="49" spans="1:19" s="1013" customFormat="1" ht="30" customHeight="1" thickBot="1" x14ac:dyDescent="0.25">
      <c r="A49" s="1469"/>
      <c r="B49" s="1478"/>
      <c r="C49" s="1475"/>
      <c r="D49" s="1384"/>
      <c r="E49" s="1385"/>
      <c r="F49" s="1384"/>
      <c r="G49" s="1385"/>
      <c r="H49" s="1384"/>
      <c r="I49" s="1385"/>
      <c r="J49" s="1404"/>
      <c r="K49" s="1432"/>
      <c r="L49" s="1433"/>
      <c r="M49" s="1404"/>
      <c r="N49" s="714" t="s">
        <v>15</v>
      </c>
      <c r="O49" s="891"/>
      <c r="P49" s="1481"/>
      <c r="Q49" s="1400"/>
      <c r="R49" s="1400"/>
      <c r="S49" s="634">
        <f>IF(OR([11]Basisdaten!H35="",[11]Basisdaten!D35=""),0,([11]Basisdaten!H35-[11]Basisdaten!D35))</f>
        <v>0</v>
      </c>
    </row>
    <row r="50" spans="1:19" s="1013" customFormat="1" ht="30" customHeight="1" thickBot="1" x14ac:dyDescent="0.25">
      <c r="A50" s="1470"/>
      <c r="B50" s="1479"/>
      <c r="C50" s="1476"/>
      <c r="D50" s="1386"/>
      <c r="E50" s="1387"/>
      <c r="F50" s="1386"/>
      <c r="G50" s="1387"/>
      <c r="H50" s="1386"/>
      <c r="I50" s="1387"/>
      <c r="J50" s="1405"/>
      <c r="K50" s="1434"/>
      <c r="L50" s="1435"/>
      <c r="M50" s="1405"/>
      <c r="N50" s="714" t="s">
        <v>2657</v>
      </c>
      <c r="O50" s="892" t="str">
        <f>IF(O48="","n.d.",IF(O49="","n.d.",IF(AND(O48=0,O49=0),"",IF(O49=0,"n.d.",O48/O49))))</f>
        <v>n.d.</v>
      </c>
      <c r="P50" s="1482"/>
      <c r="Q50" s="1401"/>
      <c r="R50" s="1401"/>
      <c r="S50" s="634"/>
    </row>
    <row r="51" spans="1:19" ht="30" customHeight="1" thickBot="1" x14ac:dyDescent="0.3">
      <c r="A51" s="1390">
        <v>13</v>
      </c>
      <c r="B51" s="1393" t="s">
        <v>2679</v>
      </c>
      <c r="C51" s="1372" t="s">
        <v>2680</v>
      </c>
      <c r="D51" s="1381" t="s">
        <v>2681</v>
      </c>
      <c r="E51" s="1376"/>
      <c r="F51" s="1381" t="s">
        <v>2682</v>
      </c>
      <c r="G51" s="1376"/>
      <c r="H51" s="1381" t="s">
        <v>2683</v>
      </c>
      <c r="I51" s="1376"/>
      <c r="J51" s="1403"/>
      <c r="K51" s="1406" t="s">
        <v>2684</v>
      </c>
      <c r="L51" s="1407"/>
      <c r="M51" s="1403"/>
      <c r="N51" s="2727" t="s">
        <v>921</v>
      </c>
      <c r="O51" s="1483">
        <f>$S52</f>
        <v>0</v>
      </c>
      <c r="P51" s="1421" t="str">
        <f>IF(O51=[11]Berechnung1!D67,[11]Berechnung1!$F$5,IF(OR(O51&lt; [11]Berechnung1!E67,O51&gt; [11]Berechnung1!F67),[11]Berechnung1!$G$5,IF(OR(ROUND(O51,4)&lt;[11]Berechnung1!J67,ROUND(O51,4)&gt;[11]Berechnung1!K67),[11]Berechnung1!$D$5,IF(OR(ROUND(O51,4)&lt;[11]Berechnung1!G67,ROUND(O51,4)&gt;[11]Berechnung1!H67),[11]Berechnung1!$E$5,[11]Berechnung1!$C$5))))</f>
        <v>Unvollständig</v>
      </c>
      <c r="Q51" s="1396"/>
      <c r="R51" s="1396"/>
    </row>
    <row r="52" spans="1:19" ht="30" customHeight="1" thickBot="1" x14ac:dyDescent="0.3">
      <c r="A52" s="1391"/>
      <c r="B52" s="1394"/>
      <c r="C52" s="1373"/>
      <c r="D52" s="1377"/>
      <c r="E52" s="1378"/>
      <c r="F52" s="1377"/>
      <c r="G52" s="1378"/>
      <c r="H52" s="1377"/>
      <c r="I52" s="1378"/>
      <c r="J52" s="1404"/>
      <c r="K52" s="1408"/>
      <c r="L52" s="1409"/>
      <c r="M52" s="1404"/>
      <c r="N52" s="2727"/>
      <c r="O52" s="1484"/>
      <c r="P52" s="1422"/>
      <c r="Q52" s="1397"/>
      <c r="R52" s="1397"/>
      <c r="S52" s="634">
        <f>[11]Basisdaten!B34+[11]Basisdaten!D34</f>
        <v>0</v>
      </c>
    </row>
    <row r="53" spans="1:19" ht="30" customHeight="1" thickBot="1" x14ac:dyDescent="0.3">
      <c r="A53" s="1392"/>
      <c r="B53" s="1395"/>
      <c r="C53" s="1374"/>
      <c r="D53" s="1379"/>
      <c r="E53" s="1380"/>
      <c r="F53" s="1379"/>
      <c r="G53" s="1380"/>
      <c r="H53" s="1379"/>
      <c r="I53" s="1380"/>
      <c r="J53" s="1405"/>
      <c r="K53" s="1410"/>
      <c r="L53" s="1411"/>
      <c r="M53" s="1405"/>
      <c r="N53" s="2727"/>
      <c r="O53" s="1485"/>
      <c r="P53" s="1423"/>
      <c r="Q53" s="1398"/>
      <c r="R53" s="1398"/>
    </row>
    <row r="54" spans="1:19" ht="30" customHeight="1" thickBot="1" x14ac:dyDescent="0.3">
      <c r="A54" s="1390">
        <v>14</v>
      </c>
      <c r="B54" s="1393" t="s">
        <v>2679</v>
      </c>
      <c r="C54" s="1372" t="s">
        <v>2685</v>
      </c>
      <c r="D54" s="1381" t="s">
        <v>2681</v>
      </c>
      <c r="E54" s="1376"/>
      <c r="F54" s="1402" t="s">
        <v>2686</v>
      </c>
      <c r="G54" s="1383"/>
      <c r="H54" s="1381" t="s">
        <v>2683</v>
      </c>
      <c r="I54" s="1376"/>
      <c r="J54" s="1403"/>
      <c r="K54" s="1406" t="s">
        <v>2687</v>
      </c>
      <c r="L54" s="1407"/>
      <c r="M54" s="1403"/>
      <c r="N54" s="2727" t="s">
        <v>921</v>
      </c>
      <c r="O54" s="1483">
        <f>IF(SUM([11]Basisdaten!$B$35:$D$35) = 0,0,SUM([11]Basisdaten!$B$35:$D$35))</f>
        <v>0</v>
      </c>
      <c r="P54" s="1421" t="str">
        <f>IF(O54=[11]Berechnung1!D70,[11]Berechnung1!$F$5,IF(OR(O54&lt; [11]Berechnung1!E70,O54&gt; [11]Berechnung1!F70),[11]Berechnung1!$G$5,IF(OR(ROUND(O54,4)&lt;[11]Berechnung1!J70,ROUND(O54,4)&gt;[11]Berechnung1!K70),[11]Berechnung1!$D$5,IF(OR(ROUND(O54,4)&lt;[11]Berechnung1!G70,ROUND(O54,4)&gt;[11]Berechnung1!H70),[11]Berechnung1!$E$5,[11]Berechnung1!$C$5))))</f>
        <v>Unvollständig</v>
      </c>
      <c r="Q54" s="1396"/>
      <c r="R54" s="1396"/>
    </row>
    <row r="55" spans="1:19" ht="30" customHeight="1" thickBot="1" x14ac:dyDescent="0.3">
      <c r="A55" s="1391"/>
      <c r="B55" s="1394"/>
      <c r="C55" s="1373"/>
      <c r="D55" s="1377"/>
      <c r="E55" s="1378"/>
      <c r="F55" s="1384"/>
      <c r="G55" s="1385"/>
      <c r="H55" s="1377"/>
      <c r="I55" s="1378"/>
      <c r="J55" s="1404"/>
      <c r="K55" s="1408"/>
      <c r="L55" s="1409"/>
      <c r="M55" s="1404"/>
      <c r="N55" s="2727"/>
      <c r="O55" s="1484"/>
      <c r="P55" s="1422"/>
      <c r="Q55" s="1397"/>
      <c r="R55" s="1397"/>
    </row>
    <row r="56" spans="1:19" ht="30" customHeight="1" thickBot="1" x14ac:dyDescent="0.3">
      <c r="A56" s="1392"/>
      <c r="B56" s="1395"/>
      <c r="C56" s="1374"/>
      <c r="D56" s="1379"/>
      <c r="E56" s="1380"/>
      <c r="F56" s="1386"/>
      <c r="G56" s="1387"/>
      <c r="H56" s="1379"/>
      <c r="I56" s="1380"/>
      <c r="J56" s="1405"/>
      <c r="K56" s="1410"/>
      <c r="L56" s="1411"/>
      <c r="M56" s="1405"/>
      <c r="N56" s="2727"/>
      <c r="O56" s="1485"/>
      <c r="P56" s="1423"/>
      <c r="Q56" s="1398"/>
      <c r="R56" s="1398"/>
    </row>
    <row r="57" spans="1:19" ht="30" customHeight="1" thickBot="1" x14ac:dyDescent="0.3">
      <c r="A57" s="1390">
        <v>15</v>
      </c>
      <c r="B57" s="1393"/>
      <c r="C57" s="1372" t="s">
        <v>2688</v>
      </c>
      <c r="D57" s="1381" t="s">
        <v>2689</v>
      </c>
      <c r="E57" s="1376"/>
      <c r="F57" s="1381" t="s">
        <v>3156</v>
      </c>
      <c r="G57" s="1376"/>
      <c r="H57" s="1381" t="s">
        <v>2956</v>
      </c>
      <c r="I57" s="1376"/>
      <c r="J57" s="1403" t="s">
        <v>2675</v>
      </c>
      <c r="K57" s="1430" t="s">
        <v>2690</v>
      </c>
      <c r="L57" s="1431"/>
      <c r="M57" s="1427" t="s">
        <v>2691</v>
      </c>
      <c r="N57" s="1010" t="s">
        <v>14</v>
      </c>
      <c r="O57" s="886"/>
      <c r="P57" s="1421" t="str">
        <f>IF(O59=[11]Berechnung1!D73,[11]Berechnung1!$F$5,IF(OR(O59&lt; [11]Berechnung1!E73,O59&gt; [11]Berechnung1!F73),[11]Berechnung1!$G$5,IF(OR(ROUND(O59,4)&lt;[11]Berechnung1!G73,ROUND(O59,4)&gt;[11]Berechnung1!H73),[11]Berechnung1!$E$5,IF(OR(O59&lt;[11]Berechnung1!J73,O59&gt;[11]Berechnung1!K73),[11]Berechnung1!$D$5,[11]Berechnung1!$C$5))))</f>
        <v>Unvollständig</v>
      </c>
      <c r="Q57" s="1396"/>
      <c r="R57" s="1396"/>
    </row>
    <row r="58" spans="1:19" ht="30" customHeight="1" thickBot="1" x14ac:dyDescent="0.3">
      <c r="A58" s="1391"/>
      <c r="B58" s="1394"/>
      <c r="C58" s="1373"/>
      <c r="D58" s="1377"/>
      <c r="E58" s="1378"/>
      <c r="F58" s="1377"/>
      <c r="G58" s="1378"/>
      <c r="H58" s="1377"/>
      <c r="I58" s="1378"/>
      <c r="J58" s="1404"/>
      <c r="K58" s="1432"/>
      <c r="L58" s="1433"/>
      <c r="M58" s="1428"/>
      <c r="N58" s="1091" t="s">
        <v>15</v>
      </c>
      <c r="O58" s="1009">
        <f>IF([11]Basisdaten!$B$34 = 0,0,[11]Basisdaten!$B$34)</f>
        <v>0</v>
      </c>
      <c r="P58" s="1422"/>
      <c r="Q58" s="1397"/>
      <c r="R58" s="1397"/>
    </row>
    <row r="59" spans="1:19" ht="30" customHeight="1" thickBot="1" x14ac:dyDescent="0.3">
      <c r="A59" s="1392"/>
      <c r="B59" s="1395"/>
      <c r="C59" s="1374"/>
      <c r="D59" s="1379"/>
      <c r="E59" s="1380"/>
      <c r="F59" s="1379"/>
      <c r="G59" s="1380"/>
      <c r="H59" s="1379"/>
      <c r="I59" s="1380"/>
      <c r="J59" s="1405"/>
      <c r="K59" s="1434"/>
      <c r="L59" s="1435"/>
      <c r="M59" s="1429"/>
      <c r="N59" s="1091" t="s">
        <v>2657</v>
      </c>
      <c r="O59" s="887" t="str">
        <f>IF(O57="","n.d.",IF(O58="","n.d.",IF(O58=0,"",O57/O58)))</f>
        <v>n.d.</v>
      </c>
      <c r="P59" s="1423"/>
      <c r="Q59" s="1398"/>
      <c r="R59" s="1398"/>
    </row>
    <row r="60" spans="1:19" ht="30" customHeight="1" thickBot="1" x14ac:dyDescent="0.3">
      <c r="A60" s="1390">
        <v>16</v>
      </c>
      <c r="B60" s="1393"/>
      <c r="C60" s="1372" t="s">
        <v>2692</v>
      </c>
      <c r="D60" s="1381" t="s">
        <v>2689</v>
      </c>
      <c r="E60" s="1376"/>
      <c r="F60" s="1381" t="s">
        <v>3682</v>
      </c>
      <c r="G60" s="1376"/>
      <c r="H60" s="1402" t="s">
        <v>2957</v>
      </c>
      <c r="I60" s="1383"/>
      <c r="J60" s="1427" t="s">
        <v>2675</v>
      </c>
      <c r="K60" s="1430" t="s">
        <v>2690</v>
      </c>
      <c r="L60" s="1431"/>
      <c r="M60" s="1427" t="s">
        <v>2691</v>
      </c>
      <c r="N60" s="1091" t="s">
        <v>14</v>
      </c>
      <c r="O60" s="886"/>
      <c r="P60" s="1421" t="str">
        <f>IF(O62=[11]Berechnung1!D76,[11]Berechnung1!$F$5,IF(OR(O62&lt; [11]Berechnung1!E76,O62&gt; [11]Berechnung1!F76),[11]Berechnung1!$G$5,IF(OR(ROUND(O62,4)&lt;[11]Berechnung1!G76,ROUND(O62,4)&gt;[11]Berechnung1!H76),[11]Berechnung1!$E$5,IF(OR(O62&lt;[11]Berechnung1!J76,O62&gt;[11]Berechnung1!K76),[11]Berechnung1!$D$5,[11]Berechnung1!$C$5))))</f>
        <v>Unvollständig</v>
      </c>
      <c r="Q60" s="1396"/>
      <c r="R60" s="1396"/>
    </row>
    <row r="61" spans="1:19" ht="30" customHeight="1" thickBot="1" x14ac:dyDescent="0.3">
      <c r="A61" s="1391"/>
      <c r="B61" s="1394"/>
      <c r="C61" s="1373"/>
      <c r="D61" s="1377"/>
      <c r="E61" s="1378"/>
      <c r="F61" s="1377"/>
      <c r="G61" s="1378"/>
      <c r="H61" s="1384"/>
      <c r="I61" s="1385"/>
      <c r="J61" s="1428"/>
      <c r="K61" s="1432"/>
      <c r="L61" s="1433"/>
      <c r="M61" s="1428"/>
      <c r="N61" s="1091" t="s">
        <v>15</v>
      </c>
      <c r="O61" s="1009">
        <f>IF([11]Basisdaten!$B$35 = 0,0,[11]Basisdaten!$B$35)</f>
        <v>0</v>
      </c>
      <c r="P61" s="1422"/>
      <c r="Q61" s="1397"/>
      <c r="R61" s="1397"/>
    </row>
    <row r="62" spans="1:19" ht="30" customHeight="1" thickBot="1" x14ac:dyDescent="0.3">
      <c r="A62" s="1392"/>
      <c r="B62" s="1395"/>
      <c r="C62" s="1374"/>
      <c r="D62" s="1379"/>
      <c r="E62" s="1380"/>
      <c r="F62" s="1379"/>
      <c r="G62" s="1380"/>
      <c r="H62" s="1386"/>
      <c r="I62" s="1387"/>
      <c r="J62" s="1429"/>
      <c r="K62" s="1434"/>
      <c r="L62" s="1435"/>
      <c r="M62" s="1429"/>
      <c r="N62" s="1091" t="s">
        <v>2657</v>
      </c>
      <c r="O62" s="887" t="str">
        <f>IF(O60="","n.d.",IF(O61="","n.d.",IF(O61=0,"",O60/O61)))</f>
        <v>n.d.</v>
      </c>
      <c r="P62" s="1423"/>
      <c r="Q62" s="1398"/>
      <c r="R62" s="1398"/>
    </row>
    <row r="63" spans="1:19" ht="30" customHeight="1" thickBot="1" x14ac:dyDescent="0.3">
      <c r="A63" s="1390">
        <v>17</v>
      </c>
      <c r="B63" s="1393" t="s">
        <v>3154</v>
      </c>
      <c r="C63" s="1372" t="s">
        <v>2958</v>
      </c>
      <c r="D63" s="1381" t="s">
        <v>2693</v>
      </c>
      <c r="E63" s="1376"/>
      <c r="F63" s="1381" t="s">
        <v>3456</v>
      </c>
      <c r="G63" s="1376"/>
      <c r="H63" s="1381" t="s">
        <v>3457</v>
      </c>
      <c r="I63" s="1376"/>
      <c r="J63" s="1403" t="s">
        <v>2675</v>
      </c>
      <c r="K63" s="1406" t="s">
        <v>2694</v>
      </c>
      <c r="L63" s="1407"/>
      <c r="M63" s="1403"/>
      <c r="N63" s="1010" t="s">
        <v>14</v>
      </c>
      <c r="O63" s="886"/>
      <c r="P63" s="1421" t="str">
        <f>IF(O65=[11]Berechnung1!D79,[11]Berechnung1!$F$5,IF(OR(O65&lt; [11]Berechnung1!E79,O65&gt; [11]Berechnung1!F79),[11]Berechnung1!$G$5,IF(OR(O65&lt;[11]Berechnung1!J79,O65&gt;[11]Berechnung1!K79),[11]Berechnung1!$D$5,IF(OR(ROUND(O65,4)&lt;[11]Berechnung1!G79,ROUND(O65,4)&gt;[11]Berechnung1!H79),[11]Berechnung1!$E$5,[11]Berechnung1!$C$5))))</f>
        <v>Unvollständig</v>
      </c>
      <c r="Q63" s="1396"/>
      <c r="R63" s="1396"/>
    </row>
    <row r="64" spans="1:19" ht="30" customHeight="1" thickBot="1" x14ac:dyDescent="0.3">
      <c r="A64" s="1391"/>
      <c r="B64" s="1394"/>
      <c r="C64" s="1373"/>
      <c r="D64" s="1377"/>
      <c r="E64" s="1378"/>
      <c r="F64" s="1377"/>
      <c r="G64" s="1378"/>
      <c r="H64" s="1377"/>
      <c r="I64" s="1378"/>
      <c r="J64" s="1404"/>
      <c r="K64" s="1408"/>
      <c r="L64" s="1409"/>
      <c r="M64" s="1404"/>
      <c r="N64" s="1091" t="s">
        <v>15</v>
      </c>
      <c r="O64" s="886"/>
      <c r="P64" s="1422"/>
      <c r="Q64" s="1397"/>
      <c r="R64" s="1397"/>
    </row>
    <row r="65" spans="1:19" ht="30" customHeight="1" thickBot="1" x14ac:dyDescent="0.3">
      <c r="A65" s="1392"/>
      <c r="B65" s="1395"/>
      <c r="C65" s="1374"/>
      <c r="D65" s="1379"/>
      <c r="E65" s="1380"/>
      <c r="F65" s="1379"/>
      <c r="G65" s="1380"/>
      <c r="H65" s="1379"/>
      <c r="I65" s="1380"/>
      <c r="J65" s="1405"/>
      <c r="K65" s="1410"/>
      <c r="L65" s="1411"/>
      <c r="M65" s="1405"/>
      <c r="N65" s="1091" t="s">
        <v>2657</v>
      </c>
      <c r="O65" s="887" t="str">
        <f>IF(O63="","n.d.",IF(O64="","n.d.",IF(O64=0,"",O63/O64)))</f>
        <v>n.d.</v>
      </c>
      <c r="P65" s="1423"/>
      <c r="Q65" s="1398"/>
      <c r="R65" s="1398"/>
    </row>
    <row r="66" spans="1:19" ht="30" customHeight="1" thickBot="1" x14ac:dyDescent="0.3">
      <c r="A66" s="1390">
        <v>18</v>
      </c>
      <c r="B66" s="1393" t="s">
        <v>3154</v>
      </c>
      <c r="C66" s="1372" t="s">
        <v>2959</v>
      </c>
      <c r="D66" s="1381" t="s">
        <v>2695</v>
      </c>
      <c r="E66" s="1376"/>
      <c r="F66" s="1381" t="s">
        <v>3749</v>
      </c>
      <c r="G66" s="1376"/>
      <c r="H66" s="1402" t="s">
        <v>3458</v>
      </c>
      <c r="I66" s="1383"/>
      <c r="J66" s="1403" t="s">
        <v>2675</v>
      </c>
      <c r="K66" s="1406" t="s">
        <v>2690</v>
      </c>
      <c r="L66" s="1407"/>
      <c r="M66" s="1403"/>
      <c r="N66" s="1091" t="s">
        <v>14</v>
      </c>
      <c r="O66" s="886"/>
      <c r="P66" s="1421" t="str">
        <f>IF(O68=[11]Berechnung1!D82,[11]Berechnung1!$F$5,IF(OR(O68&lt; [11]Berechnung1!E82,O68&gt; [11]Berechnung1!F82),[11]Berechnung1!$G$5,IF(OR(O68&lt;[11]Berechnung1!J82,O68&gt;[11]Berechnung1!K82),[11]Berechnung1!$D$5,IF(OR(ROUND(O68,4)&lt;[11]Berechnung1!G82,ROUND(O68,4)&gt;[11]Berechnung1!H82),[11]Berechnung1!$E$5,[11]Berechnung1!$C$5))))</f>
        <v>Unvollständig</v>
      </c>
      <c r="Q66" s="1396"/>
      <c r="R66" s="1396"/>
    </row>
    <row r="67" spans="1:19" ht="30" customHeight="1" thickBot="1" x14ac:dyDescent="0.3">
      <c r="A67" s="1391"/>
      <c r="B67" s="1394"/>
      <c r="C67" s="1373"/>
      <c r="D67" s="1377"/>
      <c r="E67" s="1378"/>
      <c r="F67" s="1377"/>
      <c r="G67" s="1378"/>
      <c r="H67" s="1384"/>
      <c r="I67" s="1385"/>
      <c r="J67" s="1404"/>
      <c r="K67" s="1408"/>
      <c r="L67" s="1409"/>
      <c r="M67" s="1404"/>
      <c r="N67" s="1091" t="s">
        <v>15</v>
      </c>
      <c r="O67" s="886"/>
      <c r="P67" s="1422"/>
      <c r="Q67" s="1397"/>
      <c r="R67" s="1397"/>
    </row>
    <row r="68" spans="1:19" ht="30" customHeight="1" thickBot="1" x14ac:dyDescent="0.3">
      <c r="A68" s="1392"/>
      <c r="B68" s="1395"/>
      <c r="C68" s="1374"/>
      <c r="D68" s="1379"/>
      <c r="E68" s="1380"/>
      <c r="F68" s="1379"/>
      <c r="G68" s="1380"/>
      <c r="H68" s="1386"/>
      <c r="I68" s="1387"/>
      <c r="J68" s="1405"/>
      <c r="K68" s="1410"/>
      <c r="L68" s="1411"/>
      <c r="M68" s="1405"/>
      <c r="N68" s="1091" t="s">
        <v>2657</v>
      </c>
      <c r="O68" s="887" t="str">
        <f>IF(O66="","n.d.",IF(O67="","n.d.",IF(O67=0,"",O66/O67)))</f>
        <v>n.d.</v>
      </c>
      <c r="P68" s="1423"/>
      <c r="Q68" s="1398"/>
      <c r="R68" s="1398"/>
    </row>
    <row r="69" spans="1:19" ht="30" customHeight="1" thickBot="1" x14ac:dyDescent="0.3">
      <c r="A69" s="1390">
        <v>19</v>
      </c>
      <c r="B69" s="1393"/>
      <c r="C69" s="1372" t="s">
        <v>2696</v>
      </c>
      <c r="D69" s="1381" t="s">
        <v>3459</v>
      </c>
      <c r="E69" s="1376"/>
      <c r="F69" s="1381" t="s">
        <v>3460</v>
      </c>
      <c r="G69" s="1376"/>
      <c r="H69" s="1402" t="s">
        <v>3461</v>
      </c>
      <c r="I69" s="1383"/>
      <c r="J69" s="1403" t="s">
        <v>2675</v>
      </c>
      <c r="K69" s="1406" t="s">
        <v>2697</v>
      </c>
      <c r="L69" s="1407"/>
      <c r="M69" s="1403"/>
      <c r="N69" s="1091" t="s">
        <v>14</v>
      </c>
      <c r="O69" s="886"/>
      <c r="P69" s="1421" t="str">
        <f>IF(O71=[11]Berechnung1!D85,[11]Berechnung1!$F$5,IF(OR(O71&lt; [11]Berechnung1!E85,O71&gt; [11]Berechnung1!F85),[11]Berechnung1!$G$5,IF(OR(O71&lt;[11]Berechnung1!J85,O71&gt;[11]Berechnung1!K85),[11]Berechnung1!$D$5,IF(OR(ROUND(O71,4)&lt;[11]Berechnung1!G85,ROUND(O71,4)&gt;[11]Berechnung1!H85),[11]Berechnung1!$E$5,[11]Berechnung1!$C$5))))</f>
        <v>Unvollständig</v>
      </c>
      <c r="Q69" s="1396"/>
      <c r="R69" s="1396"/>
    </row>
    <row r="70" spans="1:19" ht="30" customHeight="1" thickBot="1" x14ac:dyDescent="0.3">
      <c r="A70" s="1391"/>
      <c r="B70" s="1394"/>
      <c r="C70" s="1373"/>
      <c r="D70" s="1377"/>
      <c r="E70" s="1378"/>
      <c r="F70" s="1377"/>
      <c r="G70" s="1378"/>
      <c r="H70" s="1384"/>
      <c r="I70" s="1385"/>
      <c r="J70" s="1404"/>
      <c r="K70" s="1408"/>
      <c r="L70" s="1409"/>
      <c r="M70" s="1404"/>
      <c r="N70" s="1091" t="s">
        <v>15</v>
      </c>
      <c r="O70" s="1009">
        <f>IF([11]Basisdaten!B33 = "",0,[11]Basisdaten!B33)</f>
        <v>0</v>
      </c>
      <c r="P70" s="1422"/>
      <c r="Q70" s="1397"/>
      <c r="R70" s="1397"/>
    </row>
    <row r="71" spans="1:19" ht="30" customHeight="1" thickBot="1" x14ac:dyDescent="0.3">
      <c r="A71" s="1392"/>
      <c r="B71" s="1395"/>
      <c r="C71" s="1374"/>
      <c r="D71" s="1379"/>
      <c r="E71" s="1380"/>
      <c r="F71" s="1379"/>
      <c r="G71" s="1380"/>
      <c r="H71" s="1386"/>
      <c r="I71" s="1387"/>
      <c r="J71" s="1405"/>
      <c r="K71" s="1410"/>
      <c r="L71" s="1411"/>
      <c r="M71" s="1405"/>
      <c r="N71" s="1091" t="s">
        <v>2657</v>
      </c>
      <c r="O71" s="887" t="str">
        <f>IF(O69="","n.d.",IF(O70="","n.d.",IF(O70=0,"",O69/O70)))</f>
        <v>n.d.</v>
      </c>
      <c r="P71" s="1423"/>
      <c r="Q71" s="1398"/>
      <c r="R71" s="1398"/>
    </row>
    <row r="72" spans="1:19" ht="30" customHeight="1" thickBot="1" x14ac:dyDescent="0.3">
      <c r="A72" s="1390">
        <v>20</v>
      </c>
      <c r="B72" s="1393"/>
      <c r="C72" s="1372" t="s">
        <v>2699</v>
      </c>
      <c r="D72" s="1381" t="s">
        <v>2698</v>
      </c>
      <c r="E72" s="1376"/>
      <c r="F72" s="1381" t="s">
        <v>2714</v>
      </c>
      <c r="G72" s="1376"/>
      <c r="H72" s="1402" t="s">
        <v>3778</v>
      </c>
      <c r="I72" s="1383"/>
      <c r="J72" s="1403"/>
      <c r="K72" s="1406" t="s">
        <v>2670</v>
      </c>
      <c r="L72" s="1407"/>
      <c r="M72" s="1403"/>
      <c r="N72" s="1091" t="s">
        <v>14</v>
      </c>
      <c r="O72" s="886"/>
      <c r="P72" s="1421" t="str">
        <f>IF(O74=[11]Berechnung1!D88,[11]Berechnung1!$F$5,IF(OR(O74&lt; [11]Berechnung1!E88,O74&gt; [11]Berechnung1!F88),[11]Berechnung1!$G$5,IF(OR(ROUND(O74,4)&lt;[11]Berechnung1!J88,ROUND(O74,4)&gt;[11]Berechnung1!K88),[11]Berechnung1!$D$5,IF(OR(ROUND(O74,4)&lt;[11]Berechnung1!G88,ROUND(O74,4)&gt;[11]Berechnung1!H88),[11]Berechnung1!$E$5,[11]Berechnung1!$C$5))))</f>
        <v>Unvollständig</v>
      </c>
      <c r="Q72" s="1396"/>
      <c r="R72" s="1396"/>
    </row>
    <row r="73" spans="1:19" ht="30" customHeight="1" thickBot="1" x14ac:dyDescent="0.3">
      <c r="A73" s="1391"/>
      <c r="B73" s="1394"/>
      <c r="C73" s="1373"/>
      <c r="D73" s="1377"/>
      <c r="E73" s="1378"/>
      <c r="F73" s="1377"/>
      <c r="G73" s="1378"/>
      <c r="H73" s="1384"/>
      <c r="I73" s="1385"/>
      <c r="J73" s="1404"/>
      <c r="K73" s="1408"/>
      <c r="L73" s="1409"/>
      <c r="M73" s="1404"/>
      <c r="N73" s="1091" t="s">
        <v>15</v>
      </c>
      <c r="O73" s="1009">
        <f>IF(SUM([11]Basisdaten!$B$35) = "",0,SUM([11]Basisdaten!$B$35))</f>
        <v>0</v>
      </c>
      <c r="P73" s="1422"/>
      <c r="Q73" s="1397"/>
      <c r="R73" s="1397"/>
    </row>
    <row r="74" spans="1:19" ht="30" customHeight="1" thickBot="1" x14ac:dyDescent="0.3">
      <c r="A74" s="1392"/>
      <c r="B74" s="1395"/>
      <c r="C74" s="1374"/>
      <c r="D74" s="1379"/>
      <c r="E74" s="1380"/>
      <c r="F74" s="1379"/>
      <c r="G74" s="1380"/>
      <c r="H74" s="1386"/>
      <c r="I74" s="1387"/>
      <c r="J74" s="1405"/>
      <c r="K74" s="1410"/>
      <c r="L74" s="1411"/>
      <c r="M74" s="1405"/>
      <c r="N74" s="1091" t="s">
        <v>2657</v>
      </c>
      <c r="O74" s="887" t="str">
        <f>IF(O72="","n.d.",IF(O73="","n.d.",IF(O73=0,"",O72/O73)))</f>
        <v>n.d.</v>
      </c>
      <c r="P74" s="1423"/>
      <c r="Q74" s="1398"/>
      <c r="R74" s="1398"/>
    </row>
    <row r="75" spans="1:19" ht="30" customHeight="1" thickBot="1" x14ac:dyDescent="0.3">
      <c r="A75" s="1390">
        <v>21</v>
      </c>
      <c r="B75" s="1393" t="s">
        <v>3154</v>
      </c>
      <c r="C75" s="1372" t="s">
        <v>2700</v>
      </c>
      <c r="D75" s="1381" t="s">
        <v>2701</v>
      </c>
      <c r="E75" s="1376"/>
      <c r="F75" s="1381" t="s">
        <v>3462</v>
      </c>
      <c r="G75" s="1376"/>
      <c r="H75" s="1402" t="s">
        <v>3750</v>
      </c>
      <c r="I75" s="1383"/>
      <c r="J75" s="1403"/>
      <c r="K75" s="1430" t="s">
        <v>2670</v>
      </c>
      <c r="L75" s="1431"/>
      <c r="M75" s="1451"/>
      <c r="N75" s="1091" t="s">
        <v>14</v>
      </c>
      <c r="O75" s="886"/>
      <c r="P75" s="1421" t="str">
        <f>IF(O77=[11]Berechnung1!D91,[11]Berechnung1!$F$5,IF(OR(O77&lt; [11]Berechnung1!E91,O77&gt; [11]Berechnung1!F91),[11]Berechnung1!$G$5,IF(OR(ROUND(O77,4)&lt;[11]Berechnung1!J91,ROUND(O77,4)&gt;[11]Berechnung1!K91),[11]Berechnung1!$D$5,IF(OR(ROUND(O77,4)&lt;[11]Berechnung1!G91,ROUND(O77,4)&gt;[11]Berechnung1!H91),[11]Berechnung1!$E$5,[11]Berechnung1!$C$5))))</f>
        <v>Unvollständig</v>
      </c>
      <c r="Q75" s="1396"/>
      <c r="R75" s="1396"/>
    </row>
    <row r="76" spans="1:19" ht="30" customHeight="1" thickBot="1" x14ac:dyDescent="0.3">
      <c r="A76" s="1391"/>
      <c r="B76" s="1394"/>
      <c r="C76" s="1373"/>
      <c r="D76" s="1377"/>
      <c r="E76" s="1378"/>
      <c r="F76" s="1377"/>
      <c r="G76" s="1378"/>
      <c r="H76" s="1384"/>
      <c r="I76" s="1385"/>
      <c r="J76" s="1404"/>
      <c r="K76" s="1432"/>
      <c r="L76" s="1433"/>
      <c r="M76" s="1404"/>
      <c r="N76" s="1091" t="s">
        <v>15</v>
      </c>
      <c r="O76" s="886"/>
      <c r="P76" s="1422"/>
      <c r="Q76" s="1397"/>
      <c r="R76" s="1397"/>
    </row>
    <row r="77" spans="1:19" ht="30" customHeight="1" thickBot="1" x14ac:dyDescent="0.3">
      <c r="A77" s="1392"/>
      <c r="B77" s="1395"/>
      <c r="C77" s="1374"/>
      <c r="D77" s="1379"/>
      <c r="E77" s="1380"/>
      <c r="F77" s="1379"/>
      <c r="G77" s="1380"/>
      <c r="H77" s="1386"/>
      <c r="I77" s="1387"/>
      <c r="J77" s="1405"/>
      <c r="K77" s="1434"/>
      <c r="L77" s="1435"/>
      <c r="M77" s="1405"/>
      <c r="N77" s="1091" t="s">
        <v>2657</v>
      </c>
      <c r="O77" s="887" t="str">
        <f>IF(O75="","n.d.",IF(O76="","n.d.",IF(O76=0,"",O75/O76)))</f>
        <v>n.d.</v>
      </c>
      <c r="P77" s="1423"/>
      <c r="Q77" s="1398"/>
      <c r="R77" s="1398"/>
    </row>
    <row r="78" spans="1:19" ht="65.25" customHeight="1" thickBot="1" x14ac:dyDescent="0.3">
      <c r="A78" s="1468" t="s">
        <v>3672</v>
      </c>
      <c r="B78" s="1477"/>
      <c r="C78" s="1474" t="s">
        <v>2982</v>
      </c>
      <c r="D78" s="1402" t="s">
        <v>2983</v>
      </c>
      <c r="E78" s="1383"/>
      <c r="F78" s="1402" t="s">
        <v>3463</v>
      </c>
      <c r="G78" s="1383"/>
      <c r="H78" s="1402" t="s">
        <v>3504</v>
      </c>
      <c r="I78" s="1383"/>
      <c r="J78" s="1427" t="s">
        <v>2660</v>
      </c>
      <c r="K78" s="1430" t="s">
        <v>2661</v>
      </c>
      <c r="L78" s="1431"/>
      <c r="M78" s="1427"/>
      <c r="N78" s="714" t="s">
        <v>14</v>
      </c>
      <c r="O78" s="891"/>
      <c r="P78" s="1477" t="str">
        <f>IF(AND(O78&lt;&gt;"",O79&lt;&gt;"",O78=0,O79=0),[11]Berechnung1!$H$5,IF(OR(O78="",O79=""),[11]Berechnung1!$F$5,IF(AND(O78=0,O79=0),[11]Berechnung1!$D$5,IF(O80=[11]Berechnung1!D94,[11]Berechnung1!$F$5,IF(OR(O80&lt;[11]Berechnung1!E94,O80&gt;[11]Berechnung1!F94),[11]Berechnung1!$G$5,IF(OR(ROUND(O80,4)&lt;[11]Berechnung1!J94,ROUND(O80,4)&gt;[11]Berechnung1!K94),[11]Berechnung1!$D$5,IF(OR(ROUND(O80,4)&lt;[11]Berechnung1!G94,ROUND(O80,4)&gt;[11]Berechnung1!H94),[11]Berechnung1!$E$5,[11]Berechnung1!$C$5)))))))</f>
        <v>Unvollständig</v>
      </c>
      <c r="Q78" s="1424"/>
      <c r="R78" s="1396"/>
    </row>
    <row r="79" spans="1:19" ht="65.25" customHeight="1" thickBot="1" x14ac:dyDescent="0.3">
      <c r="A79" s="1469"/>
      <c r="B79" s="1478"/>
      <c r="C79" s="1475"/>
      <c r="D79" s="1384"/>
      <c r="E79" s="1385"/>
      <c r="F79" s="1384"/>
      <c r="G79" s="1385"/>
      <c r="H79" s="1384"/>
      <c r="I79" s="1385"/>
      <c r="J79" s="1428"/>
      <c r="K79" s="1432"/>
      <c r="L79" s="1433"/>
      <c r="M79" s="1428"/>
      <c r="N79" s="714" t="s">
        <v>15</v>
      </c>
      <c r="O79" s="891"/>
      <c r="P79" s="1486"/>
      <c r="Q79" s="1425"/>
      <c r="R79" s="1397"/>
      <c r="S79" s="885">
        <f>IF(AND([11]Basisdaten!H33="",[11]Basisdaten!C35=""),0,[11]Basisdaten!H33-[11]Basisdaten!C35)</f>
        <v>0</v>
      </c>
    </row>
    <row r="80" spans="1:19" ht="65.25" customHeight="1" thickBot="1" x14ac:dyDescent="0.3">
      <c r="A80" s="1469"/>
      <c r="B80" s="1478"/>
      <c r="C80" s="1475"/>
      <c r="D80" s="1384"/>
      <c r="E80" s="1385"/>
      <c r="F80" s="1384"/>
      <c r="G80" s="1385"/>
      <c r="H80" s="1384"/>
      <c r="I80" s="1385"/>
      <c r="J80" s="1428"/>
      <c r="K80" s="1432"/>
      <c r="L80" s="1433"/>
      <c r="M80" s="1428"/>
      <c r="N80" s="818" t="s">
        <v>2657</v>
      </c>
      <c r="O80" s="1084" t="str">
        <f>IF(O78="","n.d.",IF(O79="","n.d.",IF(O79=0,"",O78/O79)))</f>
        <v>n.d.</v>
      </c>
      <c r="P80" s="1487"/>
      <c r="Q80" s="1426"/>
      <c r="R80" s="1398"/>
    </row>
    <row r="81" spans="1:19" ht="30" customHeight="1" x14ac:dyDescent="0.25">
      <c r="A81" s="1468" t="s">
        <v>3673</v>
      </c>
      <c r="B81" s="1493"/>
      <c r="C81" s="1474" t="s">
        <v>2984</v>
      </c>
      <c r="D81" s="1402" t="s">
        <v>2715</v>
      </c>
      <c r="E81" s="1383"/>
      <c r="F81" s="1402" t="s">
        <v>3681</v>
      </c>
      <c r="G81" s="1383"/>
      <c r="H81" s="1402" t="s">
        <v>2683</v>
      </c>
      <c r="I81" s="1383"/>
      <c r="J81" s="1427"/>
      <c r="K81" s="1430" t="s">
        <v>2661</v>
      </c>
      <c r="L81" s="1431"/>
      <c r="M81" s="1427"/>
      <c r="N81" s="1468" t="s">
        <v>921</v>
      </c>
      <c r="O81" s="1494"/>
      <c r="P81" s="1477" t="str">
        <f>IF(O81="",[11]Berechnung1!F5,IF(O81=[11]Berechnung1!D97,[11]Berechnung1!$F$5,IF(OR(O81&lt;[11]Berechnung1!E97,O81&gt;[11]Berechnung1!F97),[11]Berechnung1!$G$5,IF(OR(ROUND(O81,4)&lt;[11]Berechnung1!J97,ROUND(O81,4)&gt;[11]Berechnung1!K97),[11]Berechnung1!$D$5,IF(OR(ROUND(O81,4)&lt;[11]Berechnung1!G97,ROUND(O81,4)&gt;[11]Berechnung1!H97),[11]Berechnung1!$E$5,[11]Berechnung1!$C$5)))))</f>
        <v>Unvollständig</v>
      </c>
      <c r="Q81" s="1424"/>
      <c r="R81" s="1396"/>
    </row>
    <row r="82" spans="1:19" ht="30" customHeight="1" x14ac:dyDescent="0.25">
      <c r="A82" s="1469"/>
      <c r="B82" s="1478"/>
      <c r="C82" s="1475"/>
      <c r="D82" s="1384"/>
      <c r="E82" s="1385"/>
      <c r="F82" s="1384"/>
      <c r="G82" s="1385"/>
      <c r="H82" s="1384"/>
      <c r="I82" s="1385"/>
      <c r="J82" s="1428"/>
      <c r="K82" s="1432"/>
      <c r="L82" s="1433"/>
      <c r="M82" s="1428"/>
      <c r="N82" s="1488"/>
      <c r="O82" s="1495"/>
      <c r="P82" s="1486"/>
      <c r="Q82" s="1425"/>
      <c r="R82" s="1397"/>
    </row>
    <row r="83" spans="1:19" ht="30" customHeight="1" thickBot="1" x14ac:dyDescent="0.3">
      <c r="A83" s="1469"/>
      <c r="B83" s="1479"/>
      <c r="C83" s="1475"/>
      <c r="D83" s="1384"/>
      <c r="E83" s="1385"/>
      <c r="F83" s="1384"/>
      <c r="G83" s="1385"/>
      <c r="H83" s="1384"/>
      <c r="I83" s="1385"/>
      <c r="J83" s="1429"/>
      <c r="K83" s="1432"/>
      <c r="L83" s="1433"/>
      <c r="M83" s="1429"/>
      <c r="N83" s="1489"/>
      <c r="O83" s="1496"/>
      <c r="P83" s="1487"/>
      <c r="Q83" s="1426"/>
      <c r="R83" s="1398"/>
    </row>
    <row r="84" spans="1:19" ht="30" customHeight="1" x14ac:dyDescent="0.25">
      <c r="A84" s="1468" t="s">
        <v>3674</v>
      </c>
      <c r="B84" s="1493"/>
      <c r="C84" s="1474" t="s">
        <v>3157</v>
      </c>
      <c r="D84" s="1402" t="s">
        <v>2683</v>
      </c>
      <c r="E84" s="1383"/>
      <c r="F84" s="1402" t="s">
        <v>3680</v>
      </c>
      <c r="G84" s="1383"/>
      <c r="H84" s="1402" t="s">
        <v>2683</v>
      </c>
      <c r="I84" s="1383"/>
      <c r="J84" s="1427"/>
      <c r="K84" s="1430" t="s">
        <v>2661</v>
      </c>
      <c r="L84" s="1431"/>
      <c r="M84" s="1427"/>
      <c r="N84" s="1468" t="s">
        <v>921</v>
      </c>
      <c r="O84" s="1490">
        <f>IF(AND(O78&lt;&gt;"",O81&lt;&gt;"")=TRUE,O78-O81,0)</f>
        <v>0</v>
      </c>
      <c r="P84" s="1477" t="str">
        <f>IF(OR(O78="",O81=""),[11]Berechnung1!F5,IF(AND(O84=[11]Berechnung1!D100,ISBLANK(O81)=FALSE)=TRUE,[11]Berechnung1!$C$5,IF(O84=[11]Berechnung1!D100,[11]Berechnung1!$D$5,IF(OR(O84&lt;[11]Berechnung1!E100,O84&gt;[11]Berechnung1!F100),[11]Berechnung1!$G$5,IF(OR(ROUND(O84,4)&lt;[11]Berechnung1!J100,ROUND(O84,4)&gt;[11]Berechnung1!K100),[11]Berechnung1!$D$5,IF(OR(ROUND(O84,4)&lt;[11]Berechnung1!G100,ROUND(O84,4)&gt;[11]Berechnung1!H100),[11]Berechnung1!$E$5,[11]Berechnung1!$C$5))))))</f>
        <v>Unvollständig</v>
      </c>
      <c r="Q84" s="1396"/>
      <c r="R84" s="1396"/>
    </row>
    <row r="85" spans="1:19" ht="30" customHeight="1" x14ac:dyDescent="0.25">
      <c r="A85" s="1469"/>
      <c r="B85" s="1478"/>
      <c r="C85" s="1475"/>
      <c r="D85" s="1384"/>
      <c r="E85" s="1385"/>
      <c r="F85" s="1384"/>
      <c r="G85" s="1385"/>
      <c r="H85" s="1384"/>
      <c r="I85" s="1385"/>
      <c r="J85" s="1428"/>
      <c r="K85" s="1432"/>
      <c r="L85" s="1433"/>
      <c r="M85" s="1428"/>
      <c r="N85" s="1488"/>
      <c r="O85" s="1491"/>
      <c r="P85" s="1486"/>
      <c r="Q85" s="1397"/>
      <c r="R85" s="1397"/>
    </row>
    <row r="86" spans="1:19" ht="30" customHeight="1" thickBot="1" x14ac:dyDescent="0.3">
      <c r="A86" s="1469"/>
      <c r="B86" s="1479"/>
      <c r="C86" s="1475"/>
      <c r="D86" s="1384"/>
      <c r="E86" s="1385"/>
      <c r="F86" s="1384"/>
      <c r="G86" s="1385"/>
      <c r="H86" s="1384"/>
      <c r="I86" s="1385"/>
      <c r="J86" s="1429"/>
      <c r="K86" s="1432"/>
      <c r="L86" s="1433"/>
      <c r="M86" s="1429"/>
      <c r="N86" s="1489"/>
      <c r="O86" s="1492"/>
      <c r="P86" s="1487"/>
      <c r="Q86" s="1398"/>
      <c r="R86" s="1398"/>
    </row>
    <row r="87" spans="1:19" ht="30" customHeight="1" thickBot="1" x14ac:dyDescent="0.3">
      <c r="A87" s="1390">
        <v>23</v>
      </c>
      <c r="B87" s="1393" t="s">
        <v>3154</v>
      </c>
      <c r="C87" s="1372" t="s">
        <v>2702</v>
      </c>
      <c r="D87" s="1381" t="s">
        <v>3464</v>
      </c>
      <c r="E87" s="1376"/>
      <c r="F87" s="1381" t="s">
        <v>3465</v>
      </c>
      <c r="G87" s="1376"/>
      <c r="H87" s="1381" t="s">
        <v>3466</v>
      </c>
      <c r="I87" s="1376"/>
      <c r="J87" s="1403"/>
      <c r="K87" s="1406" t="s">
        <v>2703</v>
      </c>
      <c r="L87" s="1407"/>
      <c r="M87" s="1451"/>
      <c r="N87" s="1091" t="s">
        <v>14</v>
      </c>
      <c r="O87" s="886"/>
      <c r="P87" s="1477" t="str">
        <f>IF(AND(O87&lt;&gt;"",O88&lt;&gt;"",O87=0,O88=0),[11]Berechnung1!$H$5,IF(O89=[11]Berechnung1!D103,[11]Berechnung1!$F$5,IF(OR(O89&lt;[11]Berechnung1!E103,O89&gt;[11]Berechnung1!F103),[11]Berechnung1!$G$5,IF(OR(ROUND(O89,4)&lt;[11]Berechnung1!J103,ROUND(O89,4)&gt;[11]Berechnung1!K103),[11]Berechnung1!$D$5,IF(OR(ROUND(O89,4)&lt;[11]Berechnung1!G103,ROUND(O89,4)&gt;[11]Berechnung1!H103),[11]Berechnung1!$E$5,[11]Berechnung1!$C$5)))))</f>
        <v>Unvollständig</v>
      </c>
      <c r="Q87" s="1424"/>
      <c r="R87" s="1396"/>
    </row>
    <row r="88" spans="1:19" ht="30" customHeight="1" thickBot="1" x14ac:dyDescent="0.3">
      <c r="A88" s="1391"/>
      <c r="B88" s="1394"/>
      <c r="C88" s="1373"/>
      <c r="D88" s="1377"/>
      <c r="E88" s="1378"/>
      <c r="F88" s="1377"/>
      <c r="G88" s="1378"/>
      <c r="H88" s="1377"/>
      <c r="I88" s="1378"/>
      <c r="J88" s="1404"/>
      <c r="K88" s="1408"/>
      <c r="L88" s="1409"/>
      <c r="M88" s="1404"/>
      <c r="N88" s="1091" t="s">
        <v>15</v>
      </c>
      <c r="O88" s="886"/>
      <c r="P88" s="1486"/>
      <c r="Q88" s="1425"/>
      <c r="R88" s="1397"/>
    </row>
    <row r="89" spans="1:19" ht="30" customHeight="1" thickBot="1" x14ac:dyDescent="0.3">
      <c r="A89" s="1392"/>
      <c r="B89" s="1395"/>
      <c r="C89" s="1374"/>
      <c r="D89" s="1379"/>
      <c r="E89" s="1380"/>
      <c r="F89" s="1379"/>
      <c r="G89" s="1380"/>
      <c r="H89" s="1379"/>
      <c r="I89" s="1380"/>
      <c r="J89" s="1405"/>
      <c r="K89" s="1410"/>
      <c r="L89" s="1411"/>
      <c r="M89" s="1405"/>
      <c r="N89" s="1091" t="s">
        <v>2657</v>
      </c>
      <c r="O89" s="887" t="str">
        <f>IF(O87="","n.d.",IF(O88="","n.d.",IF(O88=0,"",O87/O88)))</f>
        <v>n.d.</v>
      </c>
      <c r="P89" s="1487"/>
      <c r="Q89" s="1426"/>
      <c r="R89" s="1398"/>
    </row>
    <row r="90" spans="1:19" ht="34.5" customHeight="1" thickBot="1" x14ac:dyDescent="0.3">
      <c r="A90" s="1468">
        <v>24</v>
      </c>
      <c r="B90" s="1477" t="s">
        <v>3154</v>
      </c>
      <c r="C90" s="1474" t="s">
        <v>2704</v>
      </c>
      <c r="D90" s="1402" t="s">
        <v>2705</v>
      </c>
      <c r="E90" s="1502"/>
      <c r="F90" s="1402" t="s">
        <v>3467</v>
      </c>
      <c r="G90" s="1502"/>
      <c r="H90" s="1402" t="s">
        <v>3468</v>
      </c>
      <c r="I90" s="1502"/>
      <c r="J90" s="1427" t="s">
        <v>2673</v>
      </c>
      <c r="K90" s="1430" t="s">
        <v>2661</v>
      </c>
      <c r="L90" s="1431"/>
      <c r="M90" s="1497"/>
      <c r="N90" s="714" t="s">
        <v>14</v>
      </c>
      <c r="O90" s="891"/>
      <c r="P90" s="1477" t="str">
        <f>IF(AND(O90&lt;&gt;"",O91&lt;&gt;"",O90=0,O91=0),[11]Berechnung1!$H$5,IF(OR(O90="",O91=""),[11]Berechnung1!$F$5,IF(AND(O90=0,O91=0),[11]Berechnung1!$D$5,IF(O92=[11]Berechnung1!D106,[11]Berechnung1!$F$5,IF(OR(O92&lt;[11]Berechnung1!E106,O92&gt;[11]Berechnung1!F106),[11]Berechnung1!$G$5,IF(OR(ROUND(O92,4)&lt;[11]Berechnung1!J106,ROUND(O92,4)&gt;[11]Berechnung1!K106),[11]Berechnung1!$D$5,IF(OR(ROUND(O92,4)&lt;[11]Berechnung1!G106,ROUND(O92,4)&gt;[11]Berechnung1!H106),[11]Berechnung1!$E$5,[11]Berechnung1!$C$5)))))))</f>
        <v>Unvollständig</v>
      </c>
      <c r="Q90" s="1396"/>
      <c r="R90" s="1396"/>
    </row>
    <row r="91" spans="1:19" ht="34.5" customHeight="1" thickBot="1" x14ac:dyDescent="0.3">
      <c r="A91" s="1488"/>
      <c r="B91" s="1486"/>
      <c r="C91" s="1500"/>
      <c r="D91" s="1503"/>
      <c r="E91" s="1504"/>
      <c r="F91" s="1503"/>
      <c r="G91" s="1504"/>
      <c r="H91" s="1503"/>
      <c r="I91" s="1504"/>
      <c r="J91" s="1428"/>
      <c r="K91" s="1432"/>
      <c r="L91" s="1433"/>
      <c r="M91" s="1498"/>
      <c r="N91" s="714" t="s">
        <v>15</v>
      </c>
      <c r="O91" s="891"/>
      <c r="P91" s="1486"/>
      <c r="Q91" s="1397"/>
      <c r="R91" s="1397"/>
    </row>
    <row r="92" spans="1:19" ht="34.5" customHeight="1" thickBot="1" x14ac:dyDescent="0.3">
      <c r="A92" s="1489"/>
      <c r="B92" s="1487"/>
      <c r="C92" s="1501"/>
      <c r="D92" s="1505"/>
      <c r="E92" s="1506"/>
      <c r="F92" s="1505"/>
      <c r="G92" s="1506"/>
      <c r="H92" s="1505"/>
      <c r="I92" s="1506"/>
      <c r="J92" s="1429"/>
      <c r="K92" s="1434"/>
      <c r="L92" s="1435"/>
      <c r="M92" s="1499"/>
      <c r="N92" s="714" t="s">
        <v>2657</v>
      </c>
      <c r="O92" s="892" t="str">
        <f>IF(O90="","n.d.",IF(O91="","n.d.",IF(O91=0,"",O90/O91)))</f>
        <v>n.d.</v>
      </c>
      <c r="P92" s="1487"/>
      <c r="Q92" s="1398"/>
      <c r="R92" s="1398"/>
    </row>
    <row r="93" spans="1:19" ht="30" customHeight="1" thickBot="1" x14ac:dyDescent="0.3">
      <c r="A93" s="1390">
        <v>25</v>
      </c>
      <c r="B93" s="1393" t="s">
        <v>3154</v>
      </c>
      <c r="C93" s="1372" t="s">
        <v>2706</v>
      </c>
      <c r="D93" s="1381" t="s">
        <v>3469</v>
      </c>
      <c r="E93" s="1376"/>
      <c r="F93" s="1381" t="s">
        <v>3470</v>
      </c>
      <c r="G93" s="1376"/>
      <c r="H93" s="1402" t="s">
        <v>3679</v>
      </c>
      <c r="I93" s="1383"/>
      <c r="J93" s="1427"/>
      <c r="K93" s="1430" t="s">
        <v>2716</v>
      </c>
      <c r="L93" s="1431"/>
      <c r="M93" s="1497"/>
      <c r="N93" s="1091" t="s">
        <v>14</v>
      </c>
      <c r="O93" s="886"/>
      <c r="P93" s="1477" t="str">
        <f>IF(O95=[11]Berechnung1!D109,[11]Berechnung1!$F$5,IF(OR(O95&lt; [11]Berechnung1!E109,O95&gt; [11]Berechnung1!F109),[11]Berechnung1!$G$5,IF(OR(ROUND(O95,4)&lt;[11]Berechnung1!J109,ROUND(O95,4)&gt;[11]Berechnung1!K109),[11]Berechnung1!$D$5,IF(OR(ROUND(O95,4)&lt;[11]Berechnung1!G109,ROUND(O95,4)&gt;[11]Berechnung1!H109),[11]Berechnung1!$E$5,[11]Berechnung1!$C$5))))</f>
        <v>Unvollständig</v>
      </c>
      <c r="Q93" s="1424"/>
      <c r="R93" s="1396"/>
    </row>
    <row r="94" spans="1:19" ht="30" customHeight="1" thickBot="1" x14ac:dyDescent="0.3">
      <c r="A94" s="1391"/>
      <c r="B94" s="1394"/>
      <c r="C94" s="1373"/>
      <c r="D94" s="1377"/>
      <c r="E94" s="1378"/>
      <c r="F94" s="1377"/>
      <c r="G94" s="1378"/>
      <c r="H94" s="1384"/>
      <c r="I94" s="1385"/>
      <c r="J94" s="1428"/>
      <c r="K94" s="1432"/>
      <c r="L94" s="1433"/>
      <c r="M94" s="1428"/>
      <c r="N94" s="1091" t="s">
        <v>15</v>
      </c>
      <c r="O94" s="886"/>
      <c r="P94" s="1486"/>
      <c r="Q94" s="1425"/>
      <c r="R94" s="1397"/>
    </row>
    <row r="95" spans="1:19" ht="30" customHeight="1" thickBot="1" x14ac:dyDescent="0.3">
      <c r="A95" s="1392"/>
      <c r="B95" s="1395"/>
      <c r="C95" s="1374"/>
      <c r="D95" s="1379"/>
      <c r="E95" s="1380"/>
      <c r="F95" s="1379"/>
      <c r="G95" s="1380"/>
      <c r="H95" s="1386"/>
      <c r="I95" s="1387"/>
      <c r="J95" s="1429"/>
      <c r="K95" s="1434"/>
      <c r="L95" s="1435"/>
      <c r="M95" s="1429"/>
      <c r="N95" s="1091" t="s">
        <v>2657</v>
      </c>
      <c r="O95" s="887" t="str">
        <f>IF(O93="","n.d.",IF(O94="","n.d.",IF(O94=0,"",O93/O94)))</f>
        <v>n.d.</v>
      </c>
      <c r="P95" s="1487"/>
      <c r="Q95" s="1426"/>
      <c r="R95" s="1398"/>
    </row>
    <row r="96" spans="1:19" s="1013" customFormat="1" ht="62.25" customHeight="1" thickBot="1" x14ac:dyDescent="0.25">
      <c r="A96" s="1468">
        <v>26</v>
      </c>
      <c r="B96" s="1477" t="s">
        <v>3154</v>
      </c>
      <c r="C96" s="1474" t="s">
        <v>2613</v>
      </c>
      <c r="D96" s="1402" t="s">
        <v>2707</v>
      </c>
      <c r="E96" s="1383"/>
      <c r="F96" s="1402" t="s">
        <v>3471</v>
      </c>
      <c r="G96" s="1383"/>
      <c r="H96" s="1402" t="s">
        <v>3472</v>
      </c>
      <c r="I96" s="1383"/>
      <c r="J96" s="1427"/>
      <c r="K96" s="1430" t="s">
        <v>2656</v>
      </c>
      <c r="L96" s="1431"/>
      <c r="M96" s="1497"/>
      <c r="N96" s="714" t="s">
        <v>14</v>
      </c>
      <c r="O96" s="891"/>
      <c r="P96" s="1477" t="str">
        <f>IF(O98=[11]Berechnung1!D112,[11]Berechnung1!$F$5,IF(OR(O98&lt; [11]Berechnung1!E112,O98&gt; [11]Berechnung1!F112),[11]Berechnung1!$G$5,IF(OR(ROUND(O98,4)&lt;[11]Berechnung1!J112,ROUND(O98,4)&gt;[11]Berechnung1!K112),[11]Berechnung1!$D$5,IF(OR(ROUND(O98,4)&lt;[11]Berechnung1!G112,ROUND(O98,4)&gt;[11]Berechnung1!H112),[11]Berechnung1!$E$5,[11]Berechnung1!$C$5))))</f>
        <v>Unvollständig</v>
      </c>
      <c r="Q96" s="1399"/>
      <c r="R96" s="1399"/>
      <c r="S96" s="634"/>
    </row>
    <row r="97" spans="1:19" s="1013" customFormat="1" ht="62.25" customHeight="1" thickBot="1" x14ac:dyDescent="0.25">
      <c r="A97" s="1469"/>
      <c r="B97" s="1478"/>
      <c r="C97" s="1475"/>
      <c r="D97" s="1384"/>
      <c r="E97" s="1385"/>
      <c r="F97" s="1384"/>
      <c r="G97" s="1385"/>
      <c r="H97" s="1384"/>
      <c r="I97" s="1385"/>
      <c r="J97" s="1428"/>
      <c r="K97" s="1432"/>
      <c r="L97" s="1433"/>
      <c r="M97" s="1428"/>
      <c r="N97" s="714" t="s">
        <v>15</v>
      </c>
      <c r="O97" s="891"/>
      <c r="P97" s="1486"/>
      <c r="Q97" s="1400"/>
      <c r="R97" s="1400"/>
      <c r="S97" s="634"/>
    </row>
    <row r="98" spans="1:19" s="1013" customFormat="1" ht="62.25" customHeight="1" thickBot="1" x14ac:dyDescent="0.25">
      <c r="A98" s="1470"/>
      <c r="B98" s="1479"/>
      <c r="C98" s="1476"/>
      <c r="D98" s="1386"/>
      <c r="E98" s="1387"/>
      <c r="F98" s="1386"/>
      <c r="G98" s="1387"/>
      <c r="H98" s="1386"/>
      <c r="I98" s="1387"/>
      <c r="J98" s="1429"/>
      <c r="K98" s="1434"/>
      <c r="L98" s="1435"/>
      <c r="M98" s="1429"/>
      <c r="N98" s="714" t="s">
        <v>2657</v>
      </c>
      <c r="O98" s="892" t="str">
        <f>IF(O96="","n.d.",IF(O97="","n.d.",IF(O97=0,"",O96/O97)))</f>
        <v>n.d.</v>
      </c>
      <c r="P98" s="1487"/>
      <c r="Q98" s="1401"/>
      <c r="R98" s="1401"/>
      <c r="S98" s="634"/>
    </row>
    <row r="99" spans="1:19" ht="30" customHeight="1" thickBot="1" x14ac:dyDescent="0.3">
      <c r="A99" s="1390">
        <v>27</v>
      </c>
      <c r="B99" s="1393"/>
      <c r="C99" s="1372" t="s">
        <v>3505</v>
      </c>
      <c r="D99" s="1381" t="s">
        <v>3473</v>
      </c>
      <c r="E99" s="1376"/>
      <c r="F99" s="1381" t="s">
        <v>3474</v>
      </c>
      <c r="G99" s="1376"/>
      <c r="H99" s="1402" t="s">
        <v>3475</v>
      </c>
      <c r="I99" s="1383"/>
      <c r="J99" s="1403"/>
      <c r="K99" s="1406" t="s">
        <v>2708</v>
      </c>
      <c r="L99" s="1407"/>
      <c r="M99" s="1451"/>
      <c r="N99" s="1091" t="s">
        <v>14</v>
      </c>
      <c r="O99" s="886"/>
      <c r="P99" s="1421" t="str">
        <f>IF(O101=[11]Berechnung1!D115,[11]Berechnung1!$F$5,IF(OR(O101&lt; [11]Berechnung1!E115,O101&gt; [11]Berechnung1!F115),[11]Berechnung1!$G$5,IF(OR(ROUND(O101,4)&lt;[11]Berechnung1!J115,ROUND(O101,4)&gt;[11]Berechnung1!K115),[11]Berechnung1!$D$5,IF(OR(ROUND(O101,4)&lt;[11]Berechnung1!G115,ROUND(O101,4)&gt;[11]Berechnung1!H115),[11]Berechnung1!$E$5,[11]Berechnung1!$C$5))))</f>
        <v>Unvollständig</v>
      </c>
      <c r="Q99" s="1396"/>
      <c r="R99" s="1396"/>
    </row>
    <row r="100" spans="1:19" ht="30" customHeight="1" thickBot="1" x14ac:dyDescent="0.3">
      <c r="A100" s="1391"/>
      <c r="B100" s="1394"/>
      <c r="C100" s="1373"/>
      <c r="D100" s="1377"/>
      <c r="E100" s="1378"/>
      <c r="F100" s="1377"/>
      <c r="G100" s="1378"/>
      <c r="H100" s="1384"/>
      <c r="I100" s="1385"/>
      <c r="J100" s="1404"/>
      <c r="K100" s="1408"/>
      <c r="L100" s="1409"/>
      <c r="M100" s="1404"/>
      <c r="N100" s="1091" t="s">
        <v>15</v>
      </c>
      <c r="O100" s="886"/>
      <c r="P100" s="1422"/>
      <c r="Q100" s="1397"/>
      <c r="R100" s="1397"/>
    </row>
    <row r="101" spans="1:19" ht="30" customHeight="1" thickBot="1" x14ac:dyDescent="0.3">
      <c r="A101" s="1392"/>
      <c r="B101" s="1395"/>
      <c r="C101" s="1374"/>
      <c r="D101" s="1379"/>
      <c r="E101" s="1380"/>
      <c r="F101" s="1379"/>
      <c r="G101" s="1380"/>
      <c r="H101" s="1386"/>
      <c r="I101" s="1387"/>
      <c r="J101" s="1405"/>
      <c r="K101" s="1410"/>
      <c r="L101" s="1411"/>
      <c r="M101" s="1405"/>
      <c r="N101" s="1091" t="s">
        <v>2657</v>
      </c>
      <c r="O101" s="887" t="str">
        <f>IF(O99="","n.d.",IF(O100="","n.d.",IF(O100=0,"",O99/O100)))</f>
        <v>n.d.</v>
      </c>
      <c r="P101" s="1423"/>
      <c r="Q101" s="1398"/>
      <c r="R101" s="1398"/>
    </row>
    <row r="102" spans="1:19" ht="30" customHeight="1" thickBot="1" x14ac:dyDescent="0.3">
      <c r="A102" s="1390">
        <v>28</v>
      </c>
      <c r="B102" s="1468"/>
      <c r="C102" s="1474" t="s">
        <v>2709</v>
      </c>
      <c r="D102" s="1402" t="s">
        <v>2710</v>
      </c>
      <c r="E102" s="1383"/>
      <c r="F102" s="1402" t="s">
        <v>3476</v>
      </c>
      <c r="G102" s="1383"/>
      <c r="H102" s="1402" t="s">
        <v>3675</v>
      </c>
      <c r="I102" s="1383"/>
      <c r="J102" s="1427"/>
      <c r="K102" s="1430" t="s">
        <v>3751</v>
      </c>
      <c r="L102" s="1431"/>
      <c r="M102" s="1497"/>
      <c r="N102" s="714" t="s">
        <v>14</v>
      </c>
      <c r="O102" s="891"/>
      <c r="P102" s="1477" t="str">
        <f>IF(AND(O102&lt;&gt;"",O103&lt;&gt;"",O102=0,O103=0),[11]Berechnung1!$H$5,IF(O104=[11]Berechnung1!D118,[11]Berechnung1!$F$5,IF(OR(O104&lt;[11]Berechnung1!E118,O104&gt;[11]Berechnung1!F118),[11]Berechnung1!$G$5,IF(OR(ROUND(O104,4)&lt;[11]Berechnung1!J118,ROUND(O104,4)&gt;[11]Berechnung1!K118),[11]Berechnung1!$D$5,IF(OR(ROUND(O104,4)&lt;[11]Berechnung1!G118,ROUND(O104,4)&gt;[11]Berechnung1!H118),[11]Berechnung1!$E$5,[11]Berechnung1!$C$5)))))</f>
        <v>Unvollständig</v>
      </c>
      <c r="Q102" s="1396"/>
      <c r="R102" s="1396"/>
    </row>
    <row r="103" spans="1:19" ht="30" customHeight="1" thickBot="1" x14ac:dyDescent="0.3">
      <c r="A103" s="1391"/>
      <c r="B103" s="1469"/>
      <c r="C103" s="1475"/>
      <c r="D103" s="1384"/>
      <c r="E103" s="1385"/>
      <c r="F103" s="1384"/>
      <c r="G103" s="1385"/>
      <c r="H103" s="1384"/>
      <c r="I103" s="1385"/>
      <c r="J103" s="1428"/>
      <c r="K103" s="1432"/>
      <c r="L103" s="1433"/>
      <c r="M103" s="1428"/>
      <c r="N103" s="714" t="s">
        <v>15</v>
      </c>
      <c r="O103" s="1014">
        <f>IF(O87="",0,O87)</f>
        <v>0</v>
      </c>
      <c r="P103" s="1486"/>
      <c r="Q103" s="1397"/>
      <c r="R103" s="1397"/>
    </row>
    <row r="104" spans="1:19" ht="30" customHeight="1" thickBot="1" x14ac:dyDescent="0.3">
      <c r="A104" s="1392"/>
      <c r="B104" s="1470"/>
      <c r="C104" s="1476"/>
      <c r="D104" s="1386"/>
      <c r="E104" s="1387"/>
      <c r="F104" s="1386"/>
      <c r="G104" s="1387"/>
      <c r="H104" s="1386"/>
      <c r="I104" s="1387"/>
      <c r="J104" s="1429"/>
      <c r="K104" s="1434"/>
      <c r="L104" s="1435"/>
      <c r="M104" s="1429"/>
      <c r="N104" s="714" t="s">
        <v>2657</v>
      </c>
      <c r="O104" s="892" t="str">
        <f>IF(O102="","n.d.",IF(O103="","n.d.",IF(O103=0,"",O102/O103)))</f>
        <v>n.d.</v>
      </c>
      <c r="P104" s="1487"/>
      <c r="Q104" s="1398"/>
      <c r="R104" s="1398"/>
    </row>
    <row r="105" spans="1:19" ht="30" customHeight="1" thickBot="1" x14ac:dyDescent="0.3">
      <c r="A105" s="1468">
        <v>29</v>
      </c>
      <c r="B105" s="1468"/>
      <c r="C105" s="1474" t="s">
        <v>3676</v>
      </c>
      <c r="D105" s="1402" t="s">
        <v>2985</v>
      </c>
      <c r="E105" s="1383"/>
      <c r="F105" s="1402" t="s">
        <v>3677</v>
      </c>
      <c r="G105" s="1383"/>
      <c r="H105" s="1402" t="s">
        <v>3678</v>
      </c>
      <c r="I105" s="1383"/>
      <c r="J105" s="1427"/>
      <c r="K105" s="1430" t="s">
        <v>2661</v>
      </c>
      <c r="L105" s="1431"/>
      <c r="M105" s="1497" t="s">
        <v>2986</v>
      </c>
      <c r="N105" s="714" t="s">
        <v>14</v>
      </c>
      <c r="O105" s="891"/>
      <c r="P105" s="1507" t="str">
        <f>IF(O107=[11]Berechnung1!D121,[11]Berechnung1!$F$5,IF(OR(O107&lt; [11]Berechnung1!E121,O107&gt; [11]Berechnung1!F121),[11]Berechnung1!$G$5,IF(OR(ROUND(O107,4)&lt;[11]Berechnung1!J121,ROUND(O107,4)&gt;[11]Berechnung1!K121),[11]Berechnung1!$D$5,IF(OR(ROUND(O107,4)&lt;[11]Berechnung1!G121,ROUND(O107,4)&gt;[11]Berechnung1!H121),[11]Berechnung1!$E$5,[11]Berechnung1!$C$5))))</f>
        <v>Unvollständig</v>
      </c>
      <c r="Q105" s="1424"/>
      <c r="R105" s="1396"/>
    </row>
    <row r="106" spans="1:19" ht="31.5" customHeight="1" thickBot="1" x14ac:dyDescent="0.3">
      <c r="A106" s="1469"/>
      <c r="B106" s="1469"/>
      <c r="C106" s="1475"/>
      <c r="D106" s="1384"/>
      <c r="E106" s="1385"/>
      <c r="F106" s="1384"/>
      <c r="G106" s="1385"/>
      <c r="H106" s="1384"/>
      <c r="I106" s="1385"/>
      <c r="J106" s="1428"/>
      <c r="K106" s="1432"/>
      <c r="L106" s="1433"/>
      <c r="M106" s="1428"/>
      <c r="N106" s="714" t="s">
        <v>15</v>
      </c>
      <c r="O106" s="1014">
        <f>O70</f>
        <v>0</v>
      </c>
      <c r="P106" s="1508"/>
      <c r="Q106" s="1425"/>
      <c r="R106" s="1397"/>
    </row>
    <row r="107" spans="1:19" ht="30" customHeight="1" thickBot="1" x14ac:dyDescent="0.3">
      <c r="A107" s="1470"/>
      <c r="B107" s="1470"/>
      <c r="C107" s="1476"/>
      <c r="D107" s="1386"/>
      <c r="E107" s="1387"/>
      <c r="F107" s="1386"/>
      <c r="G107" s="1387"/>
      <c r="H107" s="1386"/>
      <c r="I107" s="1387"/>
      <c r="J107" s="1429"/>
      <c r="K107" s="1434"/>
      <c r="L107" s="1435"/>
      <c r="M107" s="1429"/>
      <c r="N107" s="714" t="s">
        <v>2657</v>
      </c>
      <c r="O107" s="892" t="str">
        <f>IF(O105="","n.d.",IF(O106="","n.d.",IF(O106=0,"",O105/O106)))</f>
        <v>n.d.</v>
      </c>
      <c r="P107" s="1509"/>
      <c r="Q107" s="1426"/>
      <c r="R107" s="1398"/>
    </row>
    <row r="108" spans="1:19" ht="7.5" customHeight="1" x14ac:dyDescent="0.25"/>
    <row r="109" spans="1:19" ht="18" customHeight="1" thickBot="1" x14ac:dyDescent="0.3">
      <c r="A109" s="277" t="s">
        <v>2642</v>
      </c>
      <c r="B109" s="277"/>
      <c r="C109" s="268"/>
      <c r="D109" s="1005"/>
      <c r="E109" s="1005"/>
      <c r="F109" s="1005"/>
      <c r="G109" s="1005"/>
    </row>
    <row r="110" spans="1:19" ht="18" customHeight="1" thickBot="1" x14ac:dyDescent="0.3">
      <c r="A110" s="1100"/>
      <c r="B110" s="1518" t="s">
        <v>3506</v>
      </c>
      <c r="C110" s="1519"/>
      <c r="D110" s="1101" t="s">
        <v>2643</v>
      </c>
      <c r="E110" s="1102" t="str">
        <f>CONCATENATE(TEXT([11]Berechnung1!C9,"0,00%")," (",[11]Berechnung1!C6,")")</f>
        <v>0,00% (0)</v>
      </c>
      <c r="F110" s="1514" t="str">
        <f>CONCATENATE(TEXT([11]Berechnung1!D10,"0,00%")," (",[11]Berechnung1!D7,")")</f>
        <v>0,00% (0)</v>
      </c>
      <c r="G110" s="1522" t="s">
        <v>2644</v>
      </c>
    </row>
    <row r="111" spans="1:19" ht="18" customHeight="1" thickBot="1" x14ac:dyDescent="0.3">
      <c r="A111" s="1100"/>
      <c r="B111" s="1520"/>
      <c r="C111" s="1521"/>
      <c r="D111" s="1103" t="s">
        <v>727</v>
      </c>
      <c r="E111" s="1104" t="str">
        <f>CONCATENATE(TEXT([11]Berechnung1!K9,"0,00%")," (",[11]Berechnung1!K6,")")</f>
        <v>0,00% (0)</v>
      </c>
      <c r="F111" s="1514"/>
      <c r="G111" s="1523"/>
    </row>
    <row r="112" spans="1:19" ht="18" customHeight="1" thickBot="1" x14ac:dyDescent="0.3">
      <c r="A112" s="1105" t="s">
        <v>3507</v>
      </c>
      <c r="B112" s="1524" t="s">
        <v>3508</v>
      </c>
      <c r="C112" s="1525"/>
      <c r="D112" s="1525"/>
      <c r="E112" s="1526"/>
      <c r="F112" s="1106" t="str">
        <f>CONCATENATE(TEXT([11]Berechnung1!E10,"0,00%")," (",[11]Berechnung1!E7,")")</f>
        <v>0,00% (0)</v>
      </c>
      <c r="G112" s="1107" t="str">
        <f>CONCATENATE(TEXT([11]Berechnung1!E11,"0,00%")," (",[11]Berechnung1!E8,")")</f>
        <v>0,00% (0)</v>
      </c>
    </row>
    <row r="113" spans="1:19" ht="18" customHeight="1" thickBot="1" x14ac:dyDescent="0.3">
      <c r="A113" s="1100"/>
      <c r="B113" s="1510" t="s">
        <v>2645</v>
      </c>
      <c r="C113" s="1511"/>
      <c r="D113" s="1108" t="s">
        <v>729</v>
      </c>
      <c r="E113" s="1109" t="str">
        <f>CONCATENATE(TEXT([11]Berechnung1!G9,"0,00%")," (",[11]Berechnung1!G6,")")</f>
        <v>0,00% (0)</v>
      </c>
      <c r="F113" s="1514" t="str">
        <f>CONCATENATE(TEXT([11]Berechnung1!G10,"0,00%")," (",[11]Berechnung1!G8,")")</f>
        <v>100,00% (31)</v>
      </c>
      <c r="G113" s="1514"/>
    </row>
    <row r="114" spans="1:19" ht="18" customHeight="1" thickBot="1" x14ac:dyDescent="0.3">
      <c r="A114" s="1100"/>
      <c r="B114" s="1512"/>
      <c r="C114" s="1513"/>
      <c r="D114" s="1110" t="s">
        <v>2646</v>
      </c>
      <c r="E114" s="1111" t="str">
        <f>CONCATENATE(TEXT([11]Berechnung1!F9,"0,00%")," (",[11]Berechnung1!F6,")")</f>
        <v>100,00% (31)</v>
      </c>
      <c r="F114" s="1514"/>
      <c r="G114" s="1514"/>
    </row>
    <row r="115" spans="1:19" ht="7.5" customHeight="1" x14ac:dyDescent="0.25">
      <c r="A115" s="1100"/>
      <c r="B115" s="1112"/>
      <c r="C115" s="1112"/>
      <c r="D115" s="1112"/>
      <c r="E115" s="1112"/>
      <c r="F115" s="1112"/>
      <c r="G115" s="1112"/>
    </row>
    <row r="116" spans="1:19" ht="13.7" customHeight="1" x14ac:dyDescent="0.25">
      <c r="A116" s="324" t="s">
        <v>743</v>
      </c>
    </row>
    <row r="117" spans="1:19" s="84" customFormat="1" ht="27.75" customHeight="1" x14ac:dyDescent="0.2">
      <c r="A117" s="1515" t="s">
        <v>3509</v>
      </c>
      <c r="B117" s="1515"/>
      <c r="C117" s="1515"/>
      <c r="D117" s="1515"/>
      <c r="E117" s="1515"/>
      <c r="F117" s="1515"/>
      <c r="G117" s="1515"/>
      <c r="H117" s="1515"/>
      <c r="I117" s="1515"/>
      <c r="J117" s="1515"/>
      <c r="K117" s="1515"/>
      <c r="L117" s="1515"/>
      <c r="M117" s="1515"/>
      <c r="N117" s="1515"/>
      <c r="O117" s="1515"/>
      <c r="P117" s="1515"/>
      <c r="S117" s="1006"/>
    </row>
    <row r="118" spans="1:19" s="268" customFormat="1" ht="126.75" customHeight="1" x14ac:dyDescent="0.2">
      <c r="A118" s="1515" t="s">
        <v>3510</v>
      </c>
      <c r="B118" s="1516"/>
      <c r="C118" s="1516"/>
      <c r="D118" s="1516"/>
      <c r="E118" s="1516"/>
      <c r="F118" s="1516"/>
      <c r="G118" s="1516"/>
      <c r="H118" s="1516"/>
      <c r="I118" s="1516"/>
      <c r="J118" s="1516"/>
      <c r="K118" s="1516"/>
      <c r="L118" s="1516"/>
      <c r="M118" s="1516"/>
      <c r="N118" s="1516"/>
      <c r="O118" s="1516"/>
      <c r="P118" s="1516"/>
      <c r="S118" s="634"/>
    </row>
    <row r="119" spans="1:19" x14ac:dyDescent="0.25">
      <c r="A119" s="1113" t="s">
        <v>3511</v>
      </c>
    </row>
    <row r="120" spans="1:19" ht="24.75" customHeight="1" x14ac:dyDescent="0.25">
      <c r="A120" s="1517" t="s">
        <v>3512</v>
      </c>
      <c r="B120" s="1517"/>
      <c r="C120" s="1517"/>
      <c r="D120" s="1517"/>
      <c r="E120" s="1517"/>
      <c r="F120" s="1517"/>
      <c r="G120" s="1517"/>
      <c r="H120" s="1517"/>
      <c r="I120" s="1517"/>
      <c r="J120" s="1517"/>
      <c r="K120" s="1517"/>
      <c r="L120" s="1517"/>
      <c r="M120" s="1517"/>
      <c r="N120" s="1517"/>
      <c r="O120" s="1517"/>
      <c r="P120" s="1517"/>
    </row>
  </sheetData>
  <sheetProtection algorithmName="SHA-512" hashValue="uHPCUlB+tSgXWcGcxqmbQPRhJ962BCQm7/ZIN9/cFgMI2zAJomTKzzxbszQFCqI3jGjmWqQ1G2BHjt0JGTr8zA==" saltValue="mX4fGoP9Fp4OZmTMS5Ng/A==" spinCount="100000" sheet="1" selectLockedCells="1"/>
  <dataConsolidate/>
  <mergeCells count="419">
    <mergeCell ref="B113:C114"/>
    <mergeCell ref="F113:G114"/>
    <mergeCell ref="A117:P117"/>
    <mergeCell ref="A118:P118"/>
    <mergeCell ref="A120:P120"/>
    <mergeCell ref="B110:C111"/>
    <mergeCell ref="F110:F111"/>
    <mergeCell ref="G110:G111"/>
    <mergeCell ref="B112:E112"/>
    <mergeCell ref="J105:J107"/>
    <mergeCell ref="K105:L107"/>
    <mergeCell ref="M105:M107"/>
    <mergeCell ref="P105:P107"/>
    <mergeCell ref="Q105:Q107"/>
    <mergeCell ref="R105:R107"/>
    <mergeCell ref="A105:A107"/>
    <mergeCell ref="B105:B107"/>
    <mergeCell ref="C105:C107"/>
    <mergeCell ref="D105:E107"/>
    <mergeCell ref="F105:G107"/>
    <mergeCell ref="H105:I107"/>
    <mergeCell ref="J102:J104"/>
    <mergeCell ref="K102:L104"/>
    <mergeCell ref="M102:M104"/>
    <mergeCell ref="P102:P104"/>
    <mergeCell ref="Q102:Q104"/>
    <mergeCell ref="R102:R104"/>
    <mergeCell ref="A102:A104"/>
    <mergeCell ref="B102:B104"/>
    <mergeCell ref="C102:C104"/>
    <mergeCell ref="D102:E104"/>
    <mergeCell ref="F102:G104"/>
    <mergeCell ref="H102:I104"/>
    <mergeCell ref="J99:J101"/>
    <mergeCell ref="K99:L101"/>
    <mergeCell ref="M99:M101"/>
    <mergeCell ref="P99:P101"/>
    <mergeCell ref="Q99:Q101"/>
    <mergeCell ref="R99:R101"/>
    <mergeCell ref="A99:A101"/>
    <mergeCell ref="B99:B101"/>
    <mergeCell ref="C99:C101"/>
    <mergeCell ref="D99:E101"/>
    <mergeCell ref="F99:G101"/>
    <mergeCell ref="H99:I101"/>
    <mergeCell ref="J96:J98"/>
    <mergeCell ref="K96:L98"/>
    <mergeCell ref="M96:M98"/>
    <mergeCell ref="P96:P98"/>
    <mergeCell ref="Q96:Q98"/>
    <mergeCell ref="R96:R98"/>
    <mergeCell ref="A96:A98"/>
    <mergeCell ref="B96:B98"/>
    <mergeCell ref="C96:C98"/>
    <mergeCell ref="D96:E98"/>
    <mergeCell ref="F96:G98"/>
    <mergeCell ref="H96:I98"/>
    <mergeCell ref="J93:J95"/>
    <mergeCell ref="K93:L95"/>
    <mergeCell ref="M93:M95"/>
    <mergeCell ref="P93:P95"/>
    <mergeCell ref="Q93:Q95"/>
    <mergeCell ref="R93:R95"/>
    <mergeCell ref="A93:A95"/>
    <mergeCell ref="B93:B95"/>
    <mergeCell ref="C93:C95"/>
    <mergeCell ref="D93:E95"/>
    <mergeCell ref="F93:G95"/>
    <mergeCell ref="H93:I95"/>
    <mergeCell ref="J90:J92"/>
    <mergeCell ref="K90:L92"/>
    <mergeCell ref="M90:M92"/>
    <mergeCell ref="P90:P92"/>
    <mergeCell ref="Q90:Q92"/>
    <mergeCell ref="R90:R92"/>
    <mergeCell ref="A90:A92"/>
    <mergeCell ref="B90:B92"/>
    <mergeCell ref="C90:C92"/>
    <mergeCell ref="D90:E92"/>
    <mergeCell ref="F90:G92"/>
    <mergeCell ref="H90:I92"/>
    <mergeCell ref="J87:J89"/>
    <mergeCell ref="K87:L89"/>
    <mergeCell ref="M87:M89"/>
    <mergeCell ref="P87:P89"/>
    <mergeCell ref="Q87:Q89"/>
    <mergeCell ref="R87:R89"/>
    <mergeCell ref="A87:A89"/>
    <mergeCell ref="B87:B89"/>
    <mergeCell ref="C87:C89"/>
    <mergeCell ref="D87:E89"/>
    <mergeCell ref="F87:G89"/>
    <mergeCell ref="H87:I89"/>
    <mergeCell ref="M84:M86"/>
    <mergeCell ref="N84:N86"/>
    <mergeCell ref="O84:O86"/>
    <mergeCell ref="P84:P86"/>
    <mergeCell ref="Q84:Q86"/>
    <mergeCell ref="R84:R86"/>
    <mergeCell ref="Q81:Q83"/>
    <mergeCell ref="R81:R83"/>
    <mergeCell ref="A84:A86"/>
    <mergeCell ref="B84:B86"/>
    <mergeCell ref="C84:C86"/>
    <mergeCell ref="D84:E86"/>
    <mergeCell ref="F84:G86"/>
    <mergeCell ref="H84:I86"/>
    <mergeCell ref="J84:J86"/>
    <mergeCell ref="K84:L86"/>
    <mergeCell ref="J81:J83"/>
    <mergeCell ref="K81:L83"/>
    <mergeCell ref="M81:M83"/>
    <mergeCell ref="N81:N83"/>
    <mergeCell ref="O81:O83"/>
    <mergeCell ref="P81:P83"/>
    <mergeCell ref="A81:A83"/>
    <mergeCell ref="B81:B83"/>
    <mergeCell ref="C81:C83"/>
    <mergeCell ref="D81:E83"/>
    <mergeCell ref="F81:G83"/>
    <mergeCell ref="H81:I83"/>
    <mergeCell ref="J78:J80"/>
    <mergeCell ref="K78:L80"/>
    <mergeCell ref="M78:M80"/>
    <mergeCell ref="P78:P80"/>
    <mergeCell ref="Q78:Q80"/>
    <mergeCell ref="R78:R80"/>
    <mergeCell ref="A78:A80"/>
    <mergeCell ref="B78:B80"/>
    <mergeCell ref="C78:C80"/>
    <mergeCell ref="D78:E80"/>
    <mergeCell ref="F78:G80"/>
    <mergeCell ref="H78:I80"/>
    <mergeCell ref="J75:J77"/>
    <mergeCell ref="K75:L77"/>
    <mergeCell ref="M75:M77"/>
    <mergeCell ref="P75:P77"/>
    <mergeCell ref="Q75:Q77"/>
    <mergeCell ref="R75:R77"/>
    <mergeCell ref="A75:A77"/>
    <mergeCell ref="B75:B77"/>
    <mergeCell ref="C75:C77"/>
    <mergeCell ref="D75:E77"/>
    <mergeCell ref="F75:G77"/>
    <mergeCell ref="H75:I77"/>
    <mergeCell ref="J72:J74"/>
    <mergeCell ref="K72:L74"/>
    <mergeCell ref="M72:M74"/>
    <mergeCell ref="P72:P74"/>
    <mergeCell ref="Q72:Q74"/>
    <mergeCell ref="R72:R74"/>
    <mergeCell ref="A72:A74"/>
    <mergeCell ref="B72:B74"/>
    <mergeCell ref="C72:C74"/>
    <mergeCell ref="D72:E74"/>
    <mergeCell ref="F72:G74"/>
    <mergeCell ref="H72:I74"/>
    <mergeCell ref="J69:J71"/>
    <mergeCell ref="K69:L71"/>
    <mergeCell ref="M69:M71"/>
    <mergeCell ref="P69:P71"/>
    <mergeCell ref="Q69:Q71"/>
    <mergeCell ref="R69:R71"/>
    <mergeCell ref="A69:A71"/>
    <mergeCell ref="B69:B71"/>
    <mergeCell ref="C69:C71"/>
    <mergeCell ref="D69:E71"/>
    <mergeCell ref="F69:G71"/>
    <mergeCell ref="H69:I71"/>
    <mergeCell ref="J66:J68"/>
    <mergeCell ref="K66:L68"/>
    <mergeCell ref="M66:M68"/>
    <mergeCell ref="P66:P68"/>
    <mergeCell ref="Q66:Q68"/>
    <mergeCell ref="R66:R68"/>
    <mergeCell ref="A66:A68"/>
    <mergeCell ref="B66:B68"/>
    <mergeCell ref="C66:C68"/>
    <mergeCell ref="D66:E68"/>
    <mergeCell ref="F66:G68"/>
    <mergeCell ref="H66:I68"/>
    <mergeCell ref="J63:J65"/>
    <mergeCell ref="K63:L65"/>
    <mergeCell ref="M63:M65"/>
    <mergeCell ref="P63:P65"/>
    <mergeCell ref="Q63:Q65"/>
    <mergeCell ref="R63:R65"/>
    <mergeCell ref="A63:A65"/>
    <mergeCell ref="B63:B65"/>
    <mergeCell ref="C63:C65"/>
    <mergeCell ref="D63:E65"/>
    <mergeCell ref="F63:G65"/>
    <mergeCell ref="H63:I65"/>
    <mergeCell ref="J60:J62"/>
    <mergeCell ref="K60:L62"/>
    <mergeCell ref="M60:M62"/>
    <mergeCell ref="P60:P62"/>
    <mergeCell ref="Q60:Q62"/>
    <mergeCell ref="R60:R62"/>
    <mergeCell ref="A60:A62"/>
    <mergeCell ref="B60:B62"/>
    <mergeCell ref="C60:C62"/>
    <mergeCell ref="D60:E62"/>
    <mergeCell ref="F60:G62"/>
    <mergeCell ref="H60:I62"/>
    <mergeCell ref="J57:J59"/>
    <mergeCell ref="K57:L59"/>
    <mergeCell ref="M57:M59"/>
    <mergeCell ref="P57:P59"/>
    <mergeCell ref="Q57:Q59"/>
    <mergeCell ref="R57:R59"/>
    <mergeCell ref="A57:A59"/>
    <mergeCell ref="B57:B59"/>
    <mergeCell ref="C57:C59"/>
    <mergeCell ref="D57:E59"/>
    <mergeCell ref="F57:G59"/>
    <mergeCell ref="H57:I59"/>
    <mergeCell ref="M54:M56"/>
    <mergeCell ref="N54:N56"/>
    <mergeCell ref="O54:O56"/>
    <mergeCell ref="P54:P56"/>
    <mergeCell ref="Q54:Q56"/>
    <mergeCell ref="R54:R56"/>
    <mergeCell ref="Q51:Q53"/>
    <mergeCell ref="R51:R53"/>
    <mergeCell ref="A54:A56"/>
    <mergeCell ref="B54:B56"/>
    <mergeCell ref="C54:C56"/>
    <mergeCell ref="D54:E56"/>
    <mergeCell ref="F54:G56"/>
    <mergeCell ref="H54:I56"/>
    <mergeCell ref="J54:J56"/>
    <mergeCell ref="K54:L56"/>
    <mergeCell ref="J51:J53"/>
    <mergeCell ref="K51:L53"/>
    <mergeCell ref="M51:M53"/>
    <mergeCell ref="N51:N53"/>
    <mergeCell ref="O51:O53"/>
    <mergeCell ref="P51:P53"/>
    <mergeCell ref="A51:A53"/>
    <mergeCell ref="B51:B53"/>
    <mergeCell ref="C51:C53"/>
    <mergeCell ref="D51:E53"/>
    <mergeCell ref="F51:G53"/>
    <mergeCell ref="H51:I53"/>
    <mergeCell ref="J48:J50"/>
    <mergeCell ref="K48:L50"/>
    <mergeCell ref="M48:M50"/>
    <mergeCell ref="P48:P50"/>
    <mergeCell ref="Q48:Q50"/>
    <mergeCell ref="R48:R50"/>
    <mergeCell ref="A48:A50"/>
    <mergeCell ref="B48:B50"/>
    <mergeCell ref="C48:C50"/>
    <mergeCell ref="D48:E50"/>
    <mergeCell ref="F48:G50"/>
    <mergeCell ref="H48:I50"/>
    <mergeCell ref="J45:J47"/>
    <mergeCell ref="K45:L47"/>
    <mergeCell ref="M45:M47"/>
    <mergeCell ref="P45:P47"/>
    <mergeCell ref="Q45:Q47"/>
    <mergeCell ref="R45:R47"/>
    <mergeCell ref="A45:A47"/>
    <mergeCell ref="B45:B47"/>
    <mergeCell ref="C45:C47"/>
    <mergeCell ref="D45:E47"/>
    <mergeCell ref="F45:G47"/>
    <mergeCell ref="H45:I47"/>
    <mergeCell ref="J42:J44"/>
    <mergeCell ref="K42:L44"/>
    <mergeCell ref="M42:M44"/>
    <mergeCell ref="P42:P44"/>
    <mergeCell ref="Q42:Q44"/>
    <mergeCell ref="R42:R44"/>
    <mergeCell ref="A42:A44"/>
    <mergeCell ref="B42:B44"/>
    <mergeCell ref="C42:C44"/>
    <mergeCell ref="D42:E44"/>
    <mergeCell ref="F42:G44"/>
    <mergeCell ref="H42:I44"/>
    <mergeCell ref="J39:J41"/>
    <mergeCell ref="K39:L41"/>
    <mergeCell ref="M39:M41"/>
    <mergeCell ref="P39:P41"/>
    <mergeCell ref="Q39:Q41"/>
    <mergeCell ref="R39:R41"/>
    <mergeCell ref="A39:A41"/>
    <mergeCell ref="B39:B41"/>
    <mergeCell ref="C39:C41"/>
    <mergeCell ref="D39:E41"/>
    <mergeCell ref="F39:G41"/>
    <mergeCell ref="H39:I41"/>
    <mergeCell ref="J36:J38"/>
    <mergeCell ref="K36:L38"/>
    <mergeCell ref="M36:M38"/>
    <mergeCell ref="P36:P38"/>
    <mergeCell ref="Q36:Q38"/>
    <mergeCell ref="R36:R38"/>
    <mergeCell ref="A36:A38"/>
    <mergeCell ref="B36:B38"/>
    <mergeCell ref="C36:C38"/>
    <mergeCell ref="D36:E38"/>
    <mergeCell ref="F36:G38"/>
    <mergeCell ref="H36:I38"/>
    <mergeCell ref="J33:J35"/>
    <mergeCell ref="K33:L35"/>
    <mergeCell ref="M33:M35"/>
    <mergeCell ref="P33:P35"/>
    <mergeCell ref="Q33:Q35"/>
    <mergeCell ref="R33:R35"/>
    <mergeCell ref="A33:A35"/>
    <mergeCell ref="B33:B35"/>
    <mergeCell ref="C33:C35"/>
    <mergeCell ref="D33:E35"/>
    <mergeCell ref="F33:G35"/>
    <mergeCell ref="H33:I35"/>
    <mergeCell ref="J30:J32"/>
    <mergeCell ref="K30:L32"/>
    <mergeCell ref="M30:M32"/>
    <mergeCell ref="P30:P32"/>
    <mergeCell ref="Q30:Q32"/>
    <mergeCell ref="R30:R32"/>
    <mergeCell ref="A30:A32"/>
    <mergeCell ref="B30:B32"/>
    <mergeCell ref="C30:C32"/>
    <mergeCell ref="D30:E32"/>
    <mergeCell ref="F30:G32"/>
    <mergeCell ref="H30:I32"/>
    <mergeCell ref="J27:J29"/>
    <mergeCell ref="K27:L29"/>
    <mergeCell ref="M27:M29"/>
    <mergeCell ref="P27:P29"/>
    <mergeCell ref="Q27:Q29"/>
    <mergeCell ref="R27:R29"/>
    <mergeCell ref="A27:A29"/>
    <mergeCell ref="B27:B29"/>
    <mergeCell ref="C27:C29"/>
    <mergeCell ref="D27:E29"/>
    <mergeCell ref="F27:G29"/>
    <mergeCell ref="H27:I29"/>
    <mergeCell ref="J24:J26"/>
    <mergeCell ref="K24:L26"/>
    <mergeCell ref="M24:M26"/>
    <mergeCell ref="P24:P26"/>
    <mergeCell ref="Q24:Q26"/>
    <mergeCell ref="R24:R26"/>
    <mergeCell ref="A24:A26"/>
    <mergeCell ref="B24:B26"/>
    <mergeCell ref="C24:C26"/>
    <mergeCell ref="D24:E26"/>
    <mergeCell ref="F24:G26"/>
    <mergeCell ref="H24:I26"/>
    <mergeCell ref="J21:J23"/>
    <mergeCell ref="K21:L23"/>
    <mergeCell ref="M21:M23"/>
    <mergeCell ref="P21:P23"/>
    <mergeCell ref="Q21:Q23"/>
    <mergeCell ref="R21:R23"/>
    <mergeCell ref="A21:A23"/>
    <mergeCell ref="B21:B23"/>
    <mergeCell ref="C21:C23"/>
    <mergeCell ref="D21:E23"/>
    <mergeCell ref="F21:G23"/>
    <mergeCell ref="H21:I23"/>
    <mergeCell ref="J18:J20"/>
    <mergeCell ref="K18:L20"/>
    <mergeCell ref="M18:M20"/>
    <mergeCell ref="P18:P20"/>
    <mergeCell ref="Q18:Q20"/>
    <mergeCell ref="R18:R20"/>
    <mergeCell ref="M15:M17"/>
    <mergeCell ref="P15:P17"/>
    <mergeCell ref="Q15:Q17"/>
    <mergeCell ref="R15:R17"/>
    <mergeCell ref="A18:A20"/>
    <mergeCell ref="B18:B20"/>
    <mergeCell ref="C18:C20"/>
    <mergeCell ref="D18:E20"/>
    <mergeCell ref="F18:G20"/>
    <mergeCell ref="H18:I20"/>
    <mergeCell ref="Q12:Q14"/>
    <mergeCell ref="R12:R14"/>
    <mergeCell ref="A15:A17"/>
    <mergeCell ref="B15:B17"/>
    <mergeCell ref="C15:C17"/>
    <mergeCell ref="D15:E17"/>
    <mergeCell ref="F15:G17"/>
    <mergeCell ref="H15:I17"/>
    <mergeCell ref="J15:J17"/>
    <mergeCell ref="K15:L17"/>
    <mergeCell ref="J12:J14"/>
    <mergeCell ref="K12:L14"/>
    <mergeCell ref="M12:M14"/>
    <mergeCell ref="N12:N14"/>
    <mergeCell ref="O12:O14"/>
    <mergeCell ref="P12:P14"/>
    <mergeCell ref="A12:A14"/>
    <mergeCell ref="B12:B14"/>
    <mergeCell ref="C12:C14"/>
    <mergeCell ref="D12:E14"/>
    <mergeCell ref="F12:G14"/>
    <mergeCell ref="H12:I14"/>
    <mergeCell ref="J10:J11"/>
    <mergeCell ref="K10:L11"/>
    <mergeCell ref="M10:M11"/>
    <mergeCell ref="N10:O11"/>
    <mergeCell ref="P10:P11"/>
    <mergeCell ref="Q10:R10"/>
    <mergeCell ref="A4:M4"/>
    <mergeCell ref="D6:N6"/>
    <mergeCell ref="D8:E8"/>
    <mergeCell ref="K8:N8"/>
    <mergeCell ref="A10:A11"/>
    <mergeCell ref="B10:B11"/>
    <mergeCell ref="C10:C11"/>
    <mergeCell ref="D10:E11"/>
    <mergeCell ref="F10:G11"/>
    <mergeCell ref="H10:I11"/>
  </mergeCells>
  <conditionalFormatting sqref="O12">
    <cfRule type="expression" dxfId="95" priority="96" stopIfTrue="1">
      <formula>LEN(TRIM(O12))=0</formula>
    </cfRule>
  </conditionalFormatting>
  <conditionalFormatting sqref="O15:O16">
    <cfRule type="expression" dxfId="94" priority="95" stopIfTrue="1">
      <formula>LEN(TRIM(O15))=0</formula>
    </cfRule>
  </conditionalFormatting>
  <conditionalFormatting sqref="O18">
    <cfRule type="expression" dxfId="93" priority="94" stopIfTrue="1">
      <formula>LEN(TRIM(O18))=0</formula>
    </cfRule>
  </conditionalFormatting>
  <conditionalFormatting sqref="O21">
    <cfRule type="expression" dxfId="92" priority="93" stopIfTrue="1">
      <formula>LEN(TRIM(O21))=0</formula>
    </cfRule>
  </conditionalFormatting>
  <conditionalFormatting sqref="O24">
    <cfRule type="expression" dxfId="91" priority="92" stopIfTrue="1">
      <formula>LEN(TRIM(O24))=0</formula>
    </cfRule>
  </conditionalFormatting>
  <conditionalFormatting sqref="O27">
    <cfRule type="expression" dxfId="90" priority="91" stopIfTrue="1">
      <formula>LEN(TRIM(O27))=0</formula>
    </cfRule>
  </conditionalFormatting>
  <conditionalFormatting sqref="O33">
    <cfRule type="expression" dxfId="89" priority="90" stopIfTrue="1">
      <formula>LEN(TRIM(O33))=0</formula>
    </cfRule>
  </conditionalFormatting>
  <conditionalFormatting sqref="O36:O37">
    <cfRule type="expression" dxfId="88" priority="89" stopIfTrue="1">
      <formula>LEN(TRIM(O36))=0</formula>
    </cfRule>
  </conditionalFormatting>
  <conditionalFormatting sqref="O39:O40">
    <cfRule type="expression" dxfId="87" priority="88" stopIfTrue="1">
      <formula>LEN(TRIM(O39))=0</formula>
    </cfRule>
  </conditionalFormatting>
  <conditionalFormatting sqref="O42:O43">
    <cfRule type="expression" dxfId="86" priority="87" stopIfTrue="1">
      <formula>LEN(TRIM(O42))=0</formula>
    </cfRule>
  </conditionalFormatting>
  <conditionalFormatting sqref="O45:O46">
    <cfRule type="expression" dxfId="85" priority="92" stopIfTrue="1">
      <formula>LEN(TRIM(O45))=0</formula>
    </cfRule>
  </conditionalFormatting>
  <conditionalFormatting sqref="O48:O49">
    <cfRule type="expression" dxfId="84" priority="85" stopIfTrue="1">
      <formula>LEN(TRIM(O48))=0</formula>
    </cfRule>
  </conditionalFormatting>
  <conditionalFormatting sqref="O57">
    <cfRule type="expression" dxfId="83" priority="84" stopIfTrue="1">
      <formula>LEN(TRIM(O57))=0</formula>
    </cfRule>
  </conditionalFormatting>
  <conditionalFormatting sqref="O60">
    <cfRule type="expression" dxfId="82" priority="83" stopIfTrue="1">
      <formula>LEN(TRIM(O60))=0</formula>
    </cfRule>
  </conditionalFormatting>
  <conditionalFormatting sqref="O63:O64">
    <cfRule type="expression" dxfId="81" priority="82" stopIfTrue="1">
      <formula>LEN(TRIM(O63))=0</formula>
    </cfRule>
  </conditionalFormatting>
  <conditionalFormatting sqref="O66:O67">
    <cfRule type="expression" dxfId="80" priority="81" stopIfTrue="1">
      <formula>LEN(TRIM(O66))=0</formula>
    </cfRule>
  </conditionalFormatting>
  <conditionalFormatting sqref="O69">
    <cfRule type="expression" dxfId="79" priority="80" stopIfTrue="1">
      <formula>LEN(TRIM(O69))=0</formula>
    </cfRule>
  </conditionalFormatting>
  <conditionalFormatting sqref="O72">
    <cfRule type="expression" dxfId="78" priority="79" stopIfTrue="1">
      <formula>LEN(TRIM(O72))=0</formula>
    </cfRule>
  </conditionalFormatting>
  <conditionalFormatting sqref="O75:O76">
    <cfRule type="expression" dxfId="77" priority="78" stopIfTrue="1">
      <formula>LEN(TRIM(O75))=0</formula>
    </cfRule>
  </conditionalFormatting>
  <conditionalFormatting sqref="O78:O79">
    <cfRule type="expression" dxfId="76" priority="82" stopIfTrue="1">
      <formula>LEN(TRIM(O78))=0</formula>
    </cfRule>
  </conditionalFormatting>
  <conditionalFormatting sqref="O81">
    <cfRule type="expression" dxfId="75" priority="76" stopIfTrue="1">
      <formula>LEN(TRIM(O81))=0</formula>
    </cfRule>
  </conditionalFormatting>
  <conditionalFormatting sqref="O87:O88">
    <cfRule type="expression" dxfId="74" priority="75" stopIfTrue="1">
      <formula>LEN(TRIM(O87))=0</formula>
    </cfRule>
  </conditionalFormatting>
  <conditionalFormatting sqref="O90:O91">
    <cfRule type="expression" dxfId="73" priority="74" stopIfTrue="1">
      <formula>LEN(TRIM(O90))=0</formula>
    </cfRule>
  </conditionalFormatting>
  <conditionalFormatting sqref="O93:O94">
    <cfRule type="expression" dxfId="72" priority="73" stopIfTrue="1">
      <formula>LEN(TRIM(O93))=0</formula>
    </cfRule>
  </conditionalFormatting>
  <conditionalFormatting sqref="O96:O97">
    <cfRule type="expression" dxfId="71" priority="72" stopIfTrue="1">
      <formula>LEN(TRIM(O96))=0</formula>
    </cfRule>
  </conditionalFormatting>
  <conditionalFormatting sqref="O99:O100">
    <cfRule type="expression" dxfId="70" priority="71" stopIfTrue="1">
      <formula>LEN(TRIM(O99))=0</formula>
    </cfRule>
  </conditionalFormatting>
  <conditionalFormatting sqref="O102">
    <cfRule type="expression" dxfId="69" priority="70" stopIfTrue="1">
      <formula>LEN(TRIM(O102))=0</formula>
    </cfRule>
  </conditionalFormatting>
  <conditionalFormatting sqref="O105">
    <cfRule type="expression" dxfId="68" priority="69" stopIfTrue="1">
      <formula>LEN(TRIM(O105))=0</formula>
    </cfRule>
  </conditionalFormatting>
  <conditionalFormatting sqref="P12">
    <cfRule type="cellIs" dxfId="67" priority="68" stopIfTrue="1" operator="equal">
      <formula>"Inkorrekt"</formula>
    </cfRule>
  </conditionalFormatting>
  <conditionalFormatting sqref="P12:P14">
    <cfRule type="cellIs" dxfId="66" priority="65" operator="equal">
      <formula>"Ausnahme (Plausibilität unklar)"</formula>
    </cfRule>
    <cfRule type="cellIs" dxfId="65" priority="65" stopIfTrue="1" operator="equal">
      <formula>"I.O. (Plausibilität unklar)"</formula>
    </cfRule>
    <cfRule type="cellIs" dxfId="64" priority="65" stopIfTrue="1" operator="equal">
      <formula>"I.O."</formula>
    </cfRule>
  </conditionalFormatting>
  <conditionalFormatting sqref="P12:P107">
    <cfRule type="cellIs" dxfId="63" priority="64" stopIfTrue="1" operator="equal">
      <formula>"Unvollständig"</formula>
    </cfRule>
  </conditionalFormatting>
  <conditionalFormatting sqref="P15:P20">
    <cfRule type="cellIs" dxfId="62" priority="86" stopIfTrue="1" operator="equal">
      <formula>"I.O. (Plausibilität unklar)"</formula>
    </cfRule>
    <cfRule type="cellIs" dxfId="61" priority="87" stopIfTrue="1" operator="equal">
      <formula>"I.O."</formula>
    </cfRule>
  </conditionalFormatting>
  <conditionalFormatting sqref="P18">
    <cfRule type="cellIs" dxfId="60" priority="61" stopIfTrue="1" operator="equal">
      <formula>"Inkorrekt"</formula>
    </cfRule>
  </conditionalFormatting>
  <conditionalFormatting sqref="P18:P20">
    <cfRule type="cellIs" dxfId="59" priority="85" stopIfTrue="1" operator="equal">
      <formula>"Ausnahme (Plausibilität unklar)"</formula>
    </cfRule>
  </conditionalFormatting>
  <conditionalFormatting sqref="P21">
    <cfRule type="cellIs" dxfId="58" priority="59" stopIfTrue="1" operator="equal">
      <formula>"Inkorrekt"</formula>
    </cfRule>
  </conditionalFormatting>
  <conditionalFormatting sqref="P21:P23">
    <cfRule type="cellIs" dxfId="56" priority="83" stopIfTrue="1" operator="equal">
      <formula>"I.O. (Plausibilität unklar)"</formula>
    </cfRule>
    <cfRule type="cellIs" dxfId="57" priority="84" stopIfTrue="1" operator="equal">
      <formula>"I.O."</formula>
    </cfRule>
  </conditionalFormatting>
  <conditionalFormatting sqref="P24">
    <cfRule type="cellIs" dxfId="55" priority="56" stopIfTrue="1" operator="equal">
      <formula>"Inkorrekt"</formula>
    </cfRule>
  </conditionalFormatting>
  <conditionalFormatting sqref="P24:P35">
    <cfRule type="cellIs" dxfId="54" priority="55" stopIfTrue="1" operator="equal">
      <formula>"I.O."</formula>
    </cfRule>
  </conditionalFormatting>
  <conditionalFormatting sqref="P27">
    <cfRule type="cellIs" dxfId="53" priority="54" stopIfTrue="1" operator="equal">
      <formula>"Inkorrekt"</formula>
    </cfRule>
  </conditionalFormatting>
  <conditionalFormatting sqref="P27:P35">
    <cfRule type="cellIs" dxfId="52" priority="53" stopIfTrue="1" operator="equal">
      <formula>"I.O. (Plausibilität unklar)"</formula>
    </cfRule>
  </conditionalFormatting>
  <conditionalFormatting sqref="P30">
    <cfRule type="cellIs" dxfId="51" priority="52" stopIfTrue="1" operator="equal">
      <formula>"Inkorrekt"</formula>
    </cfRule>
  </conditionalFormatting>
  <conditionalFormatting sqref="P33">
    <cfRule type="cellIs" dxfId="50" priority="51" stopIfTrue="1" operator="equal">
      <formula>"Inkorrekt"</formula>
    </cfRule>
  </conditionalFormatting>
  <conditionalFormatting sqref="P36:P47">
    <cfRule type="cellIs" dxfId="47" priority="47" stopIfTrue="1" operator="equal">
      <formula>"Sollvorgabe nicht erfüllt"</formula>
    </cfRule>
    <cfRule type="cellIs" dxfId="46" priority="47" operator="equal">
      <formula>"Ausnahme (Plausibilität unklar)"</formula>
    </cfRule>
    <cfRule type="cellIs" dxfId="48" priority="47" stopIfTrue="1" operator="equal">
      <formula>"I.O. (Plausibilität unklar)"</formula>
    </cfRule>
    <cfRule type="cellIs" dxfId="49" priority="47" stopIfTrue="1" operator="equal">
      <formula>"I.O."</formula>
    </cfRule>
  </conditionalFormatting>
  <conditionalFormatting sqref="P39">
    <cfRule type="cellIs" dxfId="45" priority="46" stopIfTrue="1" operator="equal">
      <formula>"Inkorrekt"</formula>
    </cfRule>
  </conditionalFormatting>
  <conditionalFormatting sqref="P39:P41">
    <cfRule type="cellIs" dxfId="42" priority="43" stopIfTrue="1" operator="equal">
      <formula>"Sollvorgabe nicht erfüllt"</formula>
    </cfRule>
    <cfRule type="cellIs" dxfId="43" priority="43" stopIfTrue="1" operator="equal">
      <formula>"I.O. (Plausibilität unklar)"</formula>
    </cfRule>
    <cfRule type="cellIs" dxfId="44" priority="43" stopIfTrue="1" operator="equal">
      <formula>"I.O."</formula>
    </cfRule>
  </conditionalFormatting>
  <conditionalFormatting sqref="P48:P50">
    <cfRule type="cellIs" dxfId="40" priority="59" operator="equal">
      <formula>"Ausnahme (Plausibilität unklar)"</formula>
    </cfRule>
    <cfRule type="cellIs" dxfId="39" priority="60" stopIfTrue="1" operator="equal">
      <formula>"I.O. (Plausibilität unklar)"</formula>
    </cfRule>
    <cfRule type="cellIs" dxfId="41" priority="61" stopIfTrue="1" operator="equal">
      <formula>"I.O."</formula>
    </cfRule>
  </conditionalFormatting>
  <conditionalFormatting sqref="P48:P107 P12:P35">
    <cfRule type="cellIs" dxfId="38" priority="39" stopIfTrue="1" operator="equal">
      <formula>"Sollvorgabe nicht erfüllt"</formula>
    </cfRule>
  </conditionalFormatting>
  <conditionalFormatting sqref="P51:P77">
    <cfRule type="cellIs" dxfId="37" priority="72" stopIfTrue="1" operator="equal">
      <formula>"I.O. (Plausibilität unklar)"</formula>
    </cfRule>
    <cfRule type="cellIs" dxfId="36" priority="73" stopIfTrue="1" operator="equal">
      <formula>"I.O."</formula>
    </cfRule>
  </conditionalFormatting>
  <conditionalFormatting sqref="P57">
    <cfRule type="cellIs" dxfId="35" priority="36" stopIfTrue="1" operator="equal">
      <formula>"Inkorrekt"</formula>
    </cfRule>
  </conditionalFormatting>
  <conditionalFormatting sqref="P60">
    <cfRule type="cellIs" dxfId="34" priority="35" stopIfTrue="1" operator="equal">
      <formula>"Inkorrekt"</formula>
    </cfRule>
  </conditionalFormatting>
  <conditionalFormatting sqref="P69">
    <cfRule type="cellIs" dxfId="33" priority="34" stopIfTrue="1" operator="equal">
      <formula>"Inkorrekt"</formula>
    </cfRule>
  </conditionalFormatting>
  <conditionalFormatting sqref="P72">
    <cfRule type="cellIs" dxfId="32" priority="33" stopIfTrue="1" operator="equal">
      <formula>"Inkorrekt"</formula>
    </cfRule>
  </conditionalFormatting>
  <conditionalFormatting sqref="P78:P80">
    <cfRule type="cellIs" dxfId="28" priority="53" operator="equal">
      <formula>"I.O."</formula>
    </cfRule>
    <cfRule type="cellIs" dxfId="27" priority="74" stopIfTrue="1" operator="equal">
      <formula>"inkorrekt"</formula>
    </cfRule>
    <cfRule type="cellIs" dxfId="30" priority="75" operator="equal">
      <formula>"Ausnahme (Plausibilität unklar)"</formula>
    </cfRule>
    <cfRule type="cellIs" dxfId="29" priority="76" operator="equal">
      <formula>"I.O. (Plausibilität unklar)"</formula>
    </cfRule>
    <cfRule type="cellIs" dxfId="31" priority="77" operator="equal">
      <formula>"Sollvorgabe nicht erfüllt"</formula>
    </cfRule>
  </conditionalFormatting>
  <conditionalFormatting sqref="P81">
    <cfRule type="cellIs" dxfId="26" priority="51" stopIfTrue="1" operator="equal">
      <formula>"I.O. (Plausibilität unklar)"</formula>
    </cfRule>
    <cfRule type="cellIs" dxfId="25" priority="52" stopIfTrue="1" operator="equal">
      <formula>"I.O."</formula>
    </cfRule>
  </conditionalFormatting>
  <conditionalFormatting sqref="P81:P92">
    <cfRule type="cellIs" dxfId="24" priority="42" operator="equal">
      <formula>"Ausnahme (Plausibilität unklar)"</formula>
    </cfRule>
  </conditionalFormatting>
  <conditionalFormatting sqref="P84">
    <cfRule type="cellIs" dxfId="22" priority="49" stopIfTrue="1" operator="equal">
      <formula>"I.O. (Plausibilität unklar)"</formula>
    </cfRule>
    <cfRule type="cellIs" dxfId="23" priority="50" stopIfTrue="1" operator="equal">
      <formula>"I.O."</formula>
    </cfRule>
  </conditionalFormatting>
  <conditionalFormatting sqref="P87">
    <cfRule type="cellIs" dxfId="21" priority="43" stopIfTrue="1" operator="equal">
      <formula>"I.O. (Plausibilität unklar)"</formula>
    </cfRule>
    <cfRule type="cellIs" dxfId="20" priority="44" stopIfTrue="1" operator="equal">
      <formula>"I.O."</formula>
    </cfRule>
  </conditionalFormatting>
  <conditionalFormatting sqref="P90">
    <cfRule type="cellIs" dxfId="18" priority="47" stopIfTrue="1" operator="equal">
      <formula>"I.O. (Plausibilität unklar)"</formula>
    </cfRule>
    <cfRule type="cellIs" dxfId="19" priority="48" stopIfTrue="1" operator="equal">
      <formula>"I.O."</formula>
    </cfRule>
  </conditionalFormatting>
  <conditionalFormatting sqref="P93">
    <cfRule type="cellIs" dxfId="16" priority="23" stopIfTrue="1" operator="equal">
      <formula>"I.O. (Plausibilität unklar)"</formula>
    </cfRule>
    <cfRule type="cellIs" dxfId="17" priority="24" stopIfTrue="1" operator="equal">
      <formula>"I.O."</formula>
    </cfRule>
  </conditionalFormatting>
  <conditionalFormatting sqref="P96">
    <cfRule type="cellIs" dxfId="14" priority="45" stopIfTrue="1" operator="equal">
      <formula>"I.O. (Plausibilität unklar)"</formula>
    </cfRule>
    <cfRule type="cellIs" dxfId="15" priority="46" stopIfTrue="1" operator="equal">
      <formula>"I.O."</formula>
    </cfRule>
  </conditionalFormatting>
  <conditionalFormatting sqref="P99:P102">
    <cfRule type="cellIs" dxfId="12" priority="40" stopIfTrue="1" operator="equal">
      <formula>"I.O. (Plausibilität unklar)"</formula>
    </cfRule>
    <cfRule type="cellIs" dxfId="13" priority="41" stopIfTrue="1" operator="equal">
      <formula>"I.O."</formula>
    </cfRule>
  </conditionalFormatting>
  <conditionalFormatting sqref="P102">
    <cfRule type="cellIs" dxfId="11" priority="12" stopIfTrue="1" operator="equal">
      <formula>"Inkorrekt"</formula>
    </cfRule>
  </conditionalFormatting>
  <conditionalFormatting sqref="P102:P104">
    <cfRule type="cellIs" dxfId="10" priority="39" operator="equal">
      <formula>"Ausnahme (Plausibilität unklar)"</formula>
    </cfRule>
  </conditionalFormatting>
  <conditionalFormatting sqref="P105">
    <cfRule type="cellIs" dxfId="7" priority="10" stopIfTrue="1" operator="equal">
      <formula>"Inkorrekt"</formula>
    </cfRule>
    <cfRule type="cellIs" dxfId="9" priority="27" stopIfTrue="1" operator="equal">
      <formula>"I.O. (Plausibilität unklar)"</formula>
    </cfRule>
    <cfRule type="cellIs" dxfId="8" priority="28" stopIfTrue="1" operator="equal">
      <formula>"I.O."</formula>
    </cfRule>
  </conditionalFormatting>
  <conditionalFormatting sqref="P105:P107">
    <cfRule type="cellIs" dxfId="6" priority="26" operator="equal">
      <formula>"Ausnahme (Plausibilität unklar)"</formula>
    </cfRule>
  </conditionalFormatting>
  <conditionalFormatting sqref="Q12:Q107">
    <cfRule type="notContainsBlanks" dxfId="5" priority="29" stopIfTrue="1">
      <formula>LEN(TRIM(Q12))&gt;0</formula>
    </cfRule>
    <cfRule type="expression" dxfId="4" priority="32" stopIfTrue="1">
      <formula>OR($P12="Unvollständig",$P12="Sollvorgabe nicht erfüllt",$P12="I.O. (Plausibilität unklar)",$P12="Ausnahme (Plausibilität unklar)",$P12="optional - unvollständig",$P12="optional - Sollvorgabe nicht erfüllt",$P12="optional - I.O. (Plausibilität unklar)", $P12="optional - I.O. (Plausibilität unklar)",$P12="optional - Ausnahme (Plausibilität unklar)")</formula>
    </cfRule>
  </conditionalFormatting>
  <conditionalFormatting sqref="Q18:Q35">
    <cfRule type="notContainsBlanks" dxfId="3" priority="94" stopIfTrue="1">
      <formula>LEN(TRIM(Q18))&gt;0</formula>
    </cfRule>
  </conditionalFormatting>
  <conditionalFormatting sqref="Q48:Q50 Q96:Q98">
    <cfRule type="notContainsBlanks" dxfId="2" priority="95" stopIfTrue="1">
      <formula>LEN(TRIM(Q48))&gt;0</formula>
    </cfRule>
    <cfRule type="expression" dxfId="1" priority="96" stopIfTrue="1">
      <formula>OR($P48=#REF!,$P48="I.O. (Plausibilität unklar)",$P48=#REF!)</formula>
    </cfRule>
  </conditionalFormatting>
  <conditionalFormatting sqref="Q102:Q107">
    <cfRule type="expression" dxfId="0" priority="31" stopIfTrue="1">
      <formula>OR($P102="optional - Sollvorgabe nicht erfüllt",$P102="optional - I.O. (Plausibilität unklar)",$P102="optional - unvollständig")</formula>
    </cfRule>
  </conditionalFormatting>
  <dataValidations count="39">
    <dataValidation type="whole" showInputMessage="1" showErrorMessage="1" errorTitle="Eingabefehler" error="1.Zähler muss eine positive ganze Zahl sein._x000a_2.Zähler kann nicht größer als Nenner sein._x000a_3.Zähler kann nicht kleiner als Zähler KN 20 sein." sqref="O105" xr:uid="{202B97B1-C4D0-427E-8E79-46A19BBEC004}">
      <formula1>O69</formula1>
      <formula2>O106</formula2>
    </dataValidation>
    <dataValidation type="whole" allowBlank="1" showInputMessage="1" showErrorMessage="1" errorTitle="Eingabefehler" error="Ganze Zahl zwischen 0 und 5000 eingeben." sqref="O12:O14" xr:uid="{F888709E-5FF4-4AAC-9981-7ADDBB207B43}">
      <formula1>0</formula1>
      <formula2>5000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87" xr:uid="{289C510E-8D64-4814-9FB8-EAB9F4313910}">
      <formula1>0</formula1>
      <formula2>IF(O88="",O51,O88)</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4" xr:uid="{9A123902-1513-4974-A8FA-86A9D749BD01}">
      <formula1>IF(ISNUMBER(O94),IF(O94&gt;0,IF(AND(O94&gt;=O93,O94&lt;=O61),O94,FALSE),FALSE),FALSE)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3" xr:uid="{0033164D-346C-4969-9BC4-CF80D3374D3E}">
      <formula1>0</formula1>
      <formula2>IF(O94="",O61,O94)</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00" xr:uid="{EB94DC56-23B1-4C30-8920-087960B07FFA}">
      <formula1>IF(ISNUMBER(O100),IF(O100&gt;0,IF(AND(O100&gt;=O99,O100&lt;=O70),O100,FALSE),FALSE),FALSE)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99" xr:uid="{0EE6EA84-4346-4867-98EB-CEE2281CFD03}">
      <formula1>0</formula1>
      <formula2>IF(O100="",O70,O100)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76" xr:uid="{70EDC3BF-1980-4B93-9D34-6410E11EF0AF}">
      <formula1>IF(ISNUMBER(O76),IF(O76&gt;0,IF(AND(O76&gt;=O75,O76&lt;=O61),O76,FALSE),FALSE),FALSE)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75" xr:uid="{E5276616-8560-414F-A8B7-CDD201B2F68E}">
      <formula1>0</formula1>
      <formula2>IF(O76="",O61,O76)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67" xr:uid="{A4999A13-9231-4436-8F4C-7888D81BF58F}">
      <formula1>IF(ISNUMBER(O67),IF(O67&gt;0,IF(AND(O67&gt;=O66,O67&lt;=O61),O67,FALSE),FALSE),FALSE)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66" xr:uid="{6ACDEE66-4B21-46FC-8601-BBBBF49A720B}">
      <formula1>0</formula1>
      <formula2>IF(O67="",O61,O67)</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64" xr:uid="{B9A59F9F-C7BC-43B0-B3AF-9CAD4ED6D967}">
      <formula1>IF(ISNUMBER(O64),IF(O64&gt;0,IF(AND(O64&gt;=O63,O64&lt;=O58),O64,FALSE),FALSE),FALSE)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63" xr:uid="{59EDAF05-0D6A-49B0-BC27-9764C7C126F6}">
      <formula1>0</formula1>
      <formula2>IF(O64="",O58,O64)</formula2>
    </dataValidation>
    <dataValidation type="custom" showInputMessage="1" showErrorMessage="1" errorTitle="Eingabefehler" error="1.Nenner muss eine positive ganze Zahl sein. _x000a_2.Nenner kann nicht kleiner als Zähler sein." sqref="O97" xr:uid="{1442126C-F4C2-4F62-910F-F1DE293F9DD9}">
      <formula1>IF(ISNUMBER(O97),IF(O97&gt;0,IF(AND(O97&gt;=O96,O97&lt;5001),O97,FALSE),FALSE),FALSE)</formula1>
    </dataValidation>
    <dataValidation type="whole" showErrorMessage="1" errorTitle="Eingabefehler" error="1.Nenner muss eine positive ganze Zahl sein. _x000a_2.Nenner kann nicht kleiner als Zähler sein." sqref="O43" xr:uid="{ACADAF56-83C7-41A4-BBE7-F919128FA528}">
      <formula1>IF(O42="",0,O42)</formula1>
      <formula2>20000</formula2>
    </dataValidation>
    <dataValidation type="custom" operator="equal" showErrorMessage="1" errorTitle="Eingabefehler" error="1.Nenner muss eine positive ganze Zahl sein. _x000a_2.Nenner kann nicht kleiner als Zähler sein." sqref="O46" xr:uid="{55DEEFD0-14EA-405F-9C58-424A7CCD8AC7}">
      <formula1>IF(ISNUMBER(O46),IF(O46&gt;0,IF(AND(O46&gt;=O45,O46&lt;=20000),O46,FALSE),FALSE),FALSE)</formula1>
    </dataValidation>
    <dataValidation type="whole" allowBlank="1" showErrorMessage="1" errorTitle="Eingabefehler" error="1.Zähler muss eine positive ganze Zahl sein._x000a_2.Zähler kann nicht größer als Nenner sein." sqref="O42" xr:uid="{5C8D8FA4-9F8B-484C-9FB4-4A833B544424}">
      <formula1>0</formula1>
      <formula2>IF(O43="",0,O43)</formula2>
    </dataValidation>
    <dataValidation type="whole" showInputMessage="1" showErrorMessage="1" errorTitle="Eingabefehler" error="Anzahl kann nicht größer als Zähler KN23a sein." sqref="O81:O83" xr:uid="{AE24F8E2-BF9B-40CC-ABB9-BE793D4DFAFE}">
      <formula1>0</formula1>
      <formula2>IF(ISNUMBER(O78),O78,-1)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88" xr:uid="{0A2276A6-6FD8-400E-8E06-13E2DE694388}">
      <formula1>O87</formula1>
      <formula2>IF(ISNUMBER(O88),IF(O88&gt;0,IF(O88&gt;=O87,$O$51,FALSE),FALSE),FALSE)</formula2>
    </dataValidation>
    <dataValidation type="whole" showInputMessage="1" showErrorMessage="1" errorTitle="Eingabefehler" error="1.Zähler muss eine positive ganze Zahl sein._x000a_2.Zähler kann nicht größer als Nenner sein." sqref="O102" xr:uid="{090FC191-1DB5-42EA-8BF9-6DC70C2CCADF}">
      <formula1>0</formula1>
      <formula2>O103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37" xr:uid="{C17221CA-E892-4EA3-89F7-AE02AAD5996F}">
      <formula1>IF(O36="",0,O36)</formula1>
      <formula2>O33</formula2>
    </dataValidation>
    <dataValidation type="whole" showInputMessage="1" showErrorMessage="1" errorTitle="Eingabefehler" error="1.Nenner muss eine positive ganze Zahl sein._x000a_2.Nenner kann nicht kleiner als Zähler sein." sqref="O79" xr:uid="{8BD739B3-02D3-485F-8F87-553D4BD97530}">
      <formula1>O78</formula1>
      <formula2>5000</formula2>
    </dataValidation>
    <dataValidation type="textLength" allowBlank="1" showInputMessage="1" showErrorMessage="1" errorTitle="Zeichenlänge" error="Minimal 30 Zeichen und max. 500 Zeichen." sqref="Q12:R14 Q33:R42 Q84:R84 Q87:R107 Q18:Q32 R15:R32 Q45:R81" xr:uid="{DA0AFC77-4785-4B2B-8F46-DC1D2EC2B1A5}">
      <formula1>30</formula1>
      <formula2>500</formula2>
    </dataValidation>
    <dataValidation type="whole" showInputMessage="1" showErrorMessage="1" errorTitle="Eingabefehler" error="1.Nenner muss eine positive ganze Zahl sein. _x000a_2.Nenner kann nicht kleiner als Zähler sein." sqref="O19 O91" xr:uid="{D3496426-8483-4096-BD77-4362476B7BD8}">
      <formula1>IF(O18="",0,O18)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33" xr:uid="{DE047E41-2AA7-4BAC-82B4-5C15C6735DA8}">
      <formula1>0</formula1>
      <formula2>IF(O34="",0,O34)</formula2>
    </dataValidation>
    <dataValidation type="whole" showInputMessage="1" showErrorMessage="1" errorTitle="Eingabefehler" error="1.Zähler muss eine positive ganze Zahl sein._x000a_2.Zähler kann nicht größer als Nenner sein." sqref="O45" xr:uid="{E86E959F-76A3-4109-AE1B-1F74D72CAAEB}">
      <formula1>0</formula1>
      <formula2>IF(O46="",20000,O46)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49" xr:uid="{DC760C3A-EA4E-4BE9-BE30-9740CEAA9D46}">
      <formula1>IF(O48="",0,O48)</formula1>
      <formula2>S49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40" xr:uid="{2EAC1CAE-2A40-428A-A7CA-99FF0E1D155F}">
      <formula1>IF(O39="",0,O39)</formula1>
      <formula2>S40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39" xr:uid="{747038CD-2954-4AA2-8065-D883BA578E67}">
      <formula1>0</formula1>
      <formula2>IF(O40="",S40,O40)</formula2>
    </dataValidation>
    <dataValidation type="whole" showInputMessage="1" showErrorMessage="1" errorTitle="Eingabefehler" error="1.Zähler muss eine positive ganze Zahl sein._x000a_2.Zähler kann nicht größer als Nenner sein." sqref="O48" xr:uid="{51850F0E-60FC-43CF-AF8F-03D8D34CABE1}">
      <formula1>0</formula1>
      <formula2>IF(O49="",S49,O49)</formula2>
    </dataValidation>
    <dataValidation type="custom" operator="equal" showInputMessage="1" showErrorMessage="1" errorTitle="Eingabefehler" error="1.Nenner muss eine positive ganze Zahl sein._x000a_2.Nenner kann nicht kleiner als Zähler sein._x000a_3.Nenner kann nicht größer als Primärfälle Gesamt sein._x000a_4.Nenner muss mind. so groß sein wie Zelle B35 in den Basisdaten" sqref="O16" xr:uid="{7C4D33C9-FBFC-4904-A9B7-EC92A45DF178}">
      <formula1>IF(ISNUMBER(O16),IF(O16&gt;0,IF(AND(O16&gt;=O15,O16&lt;=$S$16),O16,FALSE),FALSE),FALSE)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57 O60 O27 O72 O21 O69 O24" xr:uid="{F4C32128-9C40-4D9E-9275-D39A7BE838AA}">
      <formula1>0</formula1>
      <formula2>IF(O22="",0,O22)</formula2>
    </dataValidation>
    <dataValidation errorStyle="information" allowBlank="1" showInputMessage="1" showErrorMessage="1" errorTitle="Kennzahl" promptTitle="Kennzahl" sqref="A10:B14" xr:uid="{109C6C65-D06C-44C0-A8C1-C8A7B646D189}"/>
    <dataValidation errorStyle="information" allowBlank="1" showInputMessage="1" showErrorMessage="1" sqref="P39:P42 P36 P96 P78:P81 P84 P87 P90 P93 P15:P33" xr:uid="{81058487-179D-47E5-A7EC-AFFFF734C204}"/>
    <dataValidation type="textLength" allowBlank="1" showInputMessage="1" showErrorMessage="1" errorTitle="Zeichenlänge" error="Minimal 30 Zeichen und max. 500 Zeichen." promptTitle="Hinweis" prompt="Wenn die Datenqualität nicht &quot;I.O.&quot; ist, ist der Kennzahlenwert zu begründen." sqref="Q15:Q17" xr:uid="{C63F7634-3085-4FAC-8779-D3C6551C7786}">
      <formula1>30</formula1>
      <formula2>500</formula2>
    </dataValidation>
    <dataValidation type="textLength" allowBlank="1" showInputMessage="1" showErrorMessage="1" errorTitle="Zeichenlänge" error="Minimal 30 Zeichen und max. 200 Zeichen." sqref="Q108:R115" xr:uid="{24910435-67DA-4464-AFB6-53AF47910F8E}">
      <formula1>30</formula1>
      <formula2>200</formula2>
    </dataValidation>
    <dataValidation type="whole" showInputMessage="1" showErrorMessage="1" errorTitle="Eingabefehler" error="1.Tabellenblatt Basisdaten muss vollständig ausgefüllt sein._x000a_2.Zähler muss eine positive ganze Zahl sein." sqref="O30" xr:uid="{E6280D44-439C-4B91-8E63-F84E75ACDB7D}">
      <formula1>0</formula1>
      <formula2>5000</formula2>
    </dataValidation>
    <dataValidation type="whole" showInputMessage="1" showErrorMessage="1" errorTitle="Eingabefehler" error="1.Zähler muss eine positive ganze Zahl sein._x000a_2.Zähler kann nicht größer als Nenner sein." sqref="O90 O96 O18 O36 O78" xr:uid="{F810DC43-FDDA-4D8F-B891-9299E7DD84CD}">
      <formula1>0</formula1>
      <formula2>IF(O19="",5000,O19)</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5" xr:uid="{0C6D5BBF-957A-4579-8EDE-7F1F927D2497}">
      <formula1>0</formula1>
      <formula2>IF(O16="",O70,O16)</formula2>
    </dataValidation>
  </dataValidations>
  <pageMargins left="0.15748031496062992" right="3.937007874015748E-2" top="0.27559055118110237" bottom="0.27559055118110237" header="0.11811023622047245" footer="0.11811023622047245"/>
  <pageSetup scale="93" orientation="landscape" r:id="rId1"/>
  <headerFooter>
    <oddFooter>&amp;L&amp;"Arial,Standard"&amp;7
&amp;F&amp;C&amp;"Arial,Standard"&amp;7
 © DKG  Alle Rechte vorbehalten&amp;R&amp;"Arial,Standard"&amp;7
&amp;P</oddFooter>
  </headerFooter>
  <rowBreaks count="6" manualBreakCount="6">
    <brk id="38" max="15" man="1"/>
    <brk id="50" max="15" man="1"/>
    <brk id="65" max="15" man="1"/>
    <brk id="80" max="15" man="1"/>
    <brk id="95" max="15" man="1"/>
    <brk id="104"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workbookViewId="0"/>
  </sheetViews>
  <sheetFormatPr baseColWidth="10" defaultColWidth="9.140625" defaultRowHeight="15" x14ac:dyDescent="0.25"/>
  <cols>
    <col min="2" max="2" width="6.140625" customWidth="1"/>
    <col min="3" max="113" width="1.140625" customWidth="1"/>
  </cols>
  <sheetData>
    <row r="1" spans="2:114" x14ac:dyDescent="0.25">
      <c r="B1" s="36"/>
    </row>
    <row r="2" spans="2:114" ht="18.75" x14ac:dyDescent="0.3">
      <c r="B2" s="3"/>
      <c r="C2" s="4"/>
      <c r="D2" s="4"/>
      <c r="E2" s="4"/>
      <c r="F2" s="4"/>
      <c r="G2" s="4"/>
    </row>
    <row r="3" spans="2:114" ht="18" x14ac:dyDescent="0.25">
      <c r="B3" s="62" t="s">
        <v>1236</v>
      </c>
      <c r="C3" s="74"/>
      <c r="D3" s="62"/>
      <c r="E3" s="74"/>
      <c r="F3" s="62"/>
      <c r="G3" s="62"/>
      <c r="H3" s="62"/>
      <c r="I3" s="74"/>
      <c r="J3" s="74"/>
      <c r="K3" s="74"/>
    </row>
    <row r="4" spans="2:114" ht="18" x14ac:dyDescent="0.25">
      <c r="B4" s="149" t="s">
        <v>720</v>
      </c>
      <c r="C4" s="74"/>
      <c r="D4" s="62"/>
      <c r="E4" s="62"/>
      <c r="F4" s="74"/>
      <c r="G4" s="74"/>
      <c r="H4" s="74"/>
      <c r="I4" s="74"/>
      <c r="J4" s="74"/>
      <c r="K4" s="152"/>
    </row>
    <row r="5" spans="2:114" ht="15.75" x14ac:dyDescent="0.25">
      <c r="B5" s="6"/>
      <c r="C5" s="74"/>
      <c r="D5" s="6"/>
      <c r="E5" s="6"/>
      <c r="F5" s="74"/>
      <c r="G5" s="74"/>
      <c r="H5" s="74"/>
      <c r="I5" s="74"/>
      <c r="J5" s="74"/>
      <c r="K5" s="152"/>
    </row>
    <row r="6" spans="2:114" ht="15.75" x14ac:dyDescent="0.25">
      <c r="C6" s="77"/>
      <c r="D6" s="205"/>
      <c r="E6" s="205"/>
      <c r="F6" s="77"/>
      <c r="G6" s="74"/>
      <c r="H6" s="74"/>
      <c r="I6" s="74"/>
      <c r="J6" s="74"/>
      <c r="K6" s="44"/>
      <c r="L6" s="144"/>
    </row>
    <row r="7" spans="2:114" ht="15.75" x14ac:dyDescent="0.25">
      <c r="B7" s="205" t="s">
        <v>3412</v>
      </c>
      <c r="C7" s="77"/>
      <c r="D7" s="205"/>
      <c r="E7" s="205"/>
      <c r="F7" s="77"/>
      <c r="AA7" s="17"/>
      <c r="AB7" s="17"/>
      <c r="AC7" s="17"/>
      <c r="AD7" s="17"/>
      <c r="AE7" s="17"/>
      <c r="AT7" s="17"/>
      <c r="CM7" s="41"/>
      <c r="CN7" s="528"/>
      <c r="CO7" s="74"/>
      <c r="CP7" s="74"/>
      <c r="CQ7" s="74"/>
      <c r="CR7" s="74"/>
      <c r="CS7" s="74"/>
      <c r="CT7" s="74"/>
      <c r="CU7" s="74"/>
      <c r="CV7" s="74"/>
      <c r="CW7" s="74"/>
      <c r="CX7" s="74"/>
      <c r="CY7" s="74"/>
      <c r="CZ7" s="74"/>
      <c r="DA7" s="74"/>
      <c r="DB7" s="74"/>
      <c r="DC7" s="74"/>
      <c r="DD7" s="74"/>
      <c r="DE7" s="74"/>
      <c r="DF7" s="74"/>
      <c r="DG7" s="74"/>
      <c r="DH7" s="74"/>
      <c r="DI7" s="74"/>
      <c r="DJ7" s="74"/>
    </row>
    <row r="8" spans="2:114" x14ac:dyDescent="0.25">
      <c r="B8" s="267" t="s">
        <v>3392</v>
      </c>
      <c r="AA8" s="144"/>
      <c r="AB8" s="144"/>
      <c r="AC8" s="144"/>
      <c r="AD8" s="144"/>
      <c r="AE8" s="144"/>
      <c r="AF8" s="17"/>
      <c r="AG8" s="17"/>
      <c r="AH8" s="17"/>
      <c r="AI8" s="17"/>
      <c r="AJ8" s="17"/>
      <c r="AK8" s="17"/>
      <c r="AL8" s="17"/>
      <c r="AM8" s="17"/>
      <c r="AN8" s="17"/>
      <c r="AO8" s="17"/>
      <c r="AP8" s="17"/>
      <c r="AQ8" s="17"/>
      <c r="AR8" s="17"/>
      <c r="AS8" s="17"/>
      <c r="AT8" s="17"/>
      <c r="CM8" s="41" t="str">
        <f>Inhalt!$C$7</f>
        <v>V. OncoBox: P1.1.1 (251203)</v>
      </c>
      <c r="CN8" s="528"/>
      <c r="CO8" s="74"/>
      <c r="CP8" s="74"/>
      <c r="CQ8" s="74"/>
      <c r="CR8" s="74"/>
      <c r="CS8" s="74"/>
      <c r="CT8" s="74"/>
      <c r="CU8" s="74"/>
      <c r="CV8" s="74"/>
      <c r="CW8" s="74"/>
      <c r="CX8" s="74"/>
      <c r="CY8" s="74"/>
      <c r="CZ8" s="74"/>
      <c r="DA8" s="74"/>
      <c r="DB8" s="74"/>
      <c r="DC8" s="74"/>
      <c r="DD8" s="74"/>
      <c r="DE8" s="74"/>
      <c r="DF8" s="74"/>
      <c r="DG8" s="74"/>
      <c r="DH8" s="74"/>
      <c r="DI8" s="74"/>
      <c r="DJ8" s="74"/>
    </row>
    <row r="9" spans="2:114" x14ac:dyDescent="0.25">
      <c r="AA9" s="144"/>
      <c r="AB9" s="144"/>
      <c r="AC9" s="144"/>
      <c r="AD9" s="144"/>
      <c r="AE9" s="144"/>
      <c r="AF9" s="17"/>
      <c r="AG9" s="17"/>
      <c r="AH9" s="17"/>
      <c r="AI9" s="17"/>
      <c r="AJ9" s="17"/>
      <c r="AK9" s="17"/>
      <c r="AL9" s="17"/>
      <c r="AM9" s="17"/>
      <c r="AN9" s="17"/>
      <c r="AO9" s="17"/>
      <c r="AP9" s="17"/>
      <c r="AQ9" s="17"/>
      <c r="AR9" s="17"/>
      <c r="AS9" s="17"/>
      <c r="AT9" s="17"/>
      <c r="CM9" s="41" t="str">
        <f>Inhalt!$C$8</f>
        <v>V. Spezifikation: P1.1.1 (251203)</v>
      </c>
      <c r="CN9" s="528"/>
      <c r="CO9" s="74"/>
      <c r="CP9" s="74"/>
      <c r="CQ9" s="74"/>
      <c r="CR9" s="74"/>
      <c r="CS9" s="74"/>
      <c r="CT9" s="74"/>
      <c r="CU9" s="74"/>
      <c r="CV9" s="74"/>
      <c r="CW9" s="74"/>
      <c r="CX9" s="74"/>
      <c r="CY9" s="74"/>
      <c r="CZ9" s="74"/>
      <c r="DA9" s="74"/>
      <c r="DB9" s="74"/>
      <c r="DC9" s="74"/>
      <c r="DD9" s="74"/>
      <c r="DE9" s="74"/>
      <c r="DF9" s="74"/>
      <c r="DG9" s="74"/>
      <c r="DH9" s="74"/>
      <c r="DI9" s="74"/>
      <c r="DJ9" s="74"/>
    </row>
    <row r="10" spans="2:114" ht="32.25" customHeight="1" x14ac:dyDescent="0.25">
      <c r="AA10" s="144"/>
      <c r="AB10" s="144"/>
      <c r="AC10" s="144"/>
      <c r="AD10" s="144"/>
      <c r="AE10" s="144"/>
      <c r="AF10" s="17"/>
      <c r="AG10" s="17"/>
      <c r="AH10" s="17"/>
      <c r="AI10" s="17"/>
      <c r="AJ10" s="17"/>
      <c r="AK10" s="17"/>
      <c r="AL10" s="17"/>
      <c r="AM10" s="17"/>
      <c r="AN10" s="17"/>
      <c r="AO10" s="17"/>
      <c r="AP10" s="17"/>
      <c r="AQ10" s="17"/>
      <c r="AR10" s="17"/>
      <c r="AS10" s="17"/>
      <c r="AT10" s="17"/>
      <c r="CM10" s="1189" t="s">
        <v>1724</v>
      </c>
      <c r="CN10" s="2302"/>
      <c r="CO10" s="2302"/>
      <c r="CP10" s="2302"/>
      <c r="CQ10" s="2302"/>
      <c r="CR10" s="2302"/>
      <c r="CS10" s="2302"/>
      <c r="CT10" s="2302"/>
      <c r="CU10" s="2302"/>
      <c r="CV10" s="2302"/>
      <c r="CW10" s="2302"/>
      <c r="CX10" s="2302"/>
      <c r="CY10" s="2302"/>
      <c r="CZ10" s="2302"/>
      <c r="DA10" s="2302"/>
      <c r="DB10" s="2302"/>
      <c r="DC10" s="2302"/>
      <c r="DD10" s="2302"/>
      <c r="DE10" s="2302"/>
      <c r="DF10" s="2302"/>
      <c r="DG10" s="2302"/>
      <c r="DH10" s="2303"/>
      <c r="DI10" s="2303"/>
      <c r="DJ10" s="74"/>
    </row>
    <row r="13" spans="2:114" ht="14.25" customHeight="1" x14ac:dyDescent="0.25">
      <c r="B13" s="559" t="s">
        <v>894</v>
      </c>
      <c r="C13" s="559"/>
      <c r="D13" s="559"/>
      <c r="E13" s="559"/>
      <c r="F13" s="559"/>
      <c r="G13" s="559"/>
      <c r="H13" s="559"/>
      <c r="I13" s="559"/>
      <c r="J13" s="559"/>
      <c r="K13" s="559"/>
      <c r="L13" s="559"/>
      <c r="M13" s="559"/>
      <c r="N13" s="559"/>
      <c r="O13" s="560"/>
      <c r="P13" s="41"/>
      <c r="Q13" s="41" t="s">
        <v>950</v>
      </c>
      <c r="R13" s="560"/>
      <c r="S13" s="41"/>
      <c r="T13" s="41"/>
      <c r="U13" s="41"/>
      <c r="V13" s="41"/>
      <c r="W13" s="41"/>
      <c r="X13" s="41"/>
      <c r="Y13" s="560"/>
      <c r="Z13" s="560"/>
      <c r="AA13" s="560"/>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2:114" s="17" customFormat="1" ht="15" customHeight="1" x14ac:dyDescent="0.25">
      <c r="B14" s="561" t="s">
        <v>898</v>
      </c>
      <c r="C14" s="561"/>
      <c r="D14" s="561"/>
      <c r="E14" s="561"/>
      <c r="F14" s="561"/>
      <c r="G14" s="561"/>
      <c r="H14" s="561"/>
      <c r="I14" s="561"/>
      <c r="J14" s="560"/>
      <c r="K14" s="41"/>
      <c r="L14" s="41"/>
      <c r="M14" s="560"/>
      <c r="N14" s="41"/>
      <c r="O14" s="560"/>
      <c r="P14" s="41"/>
      <c r="Q14" s="104" t="s">
        <v>1098</v>
      </c>
      <c r="R14" s="626"/>
      <c r="S14" s="104"/>
      <c r="T14" s="104"/>
      <c r="U14" s="104"/>
      <c r="V14" s="617"/>
      <c r="W14" s="617"/>
      <c r="X14" s="626"/>
      <c r="Y14" s="617"/>
      <c r="Z14" s="617"/>
      <c r="AA14" s="617"/>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c r="BH14" s="626"/>
      <c r="BI14" s="626"/>
      <c r="BJ14" s="626"/>
      <c r="BK14" s="627"/>
      <c r="BL14" s="627"/>
      <c r="BM14" s="627"/>
      <c r="BN14" s="627"/>
      <c r="BO14" s="627"/>
      <c r="BP14" s="627"/>
      <c r="BQ14" s="627"/>
      <c r="BR14" s="560"/>
      <c r="BS14" s="560"/>
      <c r="BT14" s="560"/>
      <c r="BU14" s="560"/>
    </row>
    <row r="15" spans="2:114" s="17" customFormat="1" x14ac:dyDescent="0.25">
      <c r="B15" s="561" t="s">
        <v>3373</v>
      </c>
      <c r="C15" s="561"/>
      <c r="D15" s="561"/>
      <c r="E15" s="561"/>
      <c r="F15" s="561"/>
      <c r="G15" s="561"/>
      <c r="H15" s="561"/>
      <c r="I15" s="561"/>
      <c r="J15" s="560"/>
      <c r="K15" s="41"/>
      <c r="L15" s="41"/>
      <c r="M15" s="560"/>
      <c r="N15" s="41"/>
      <c r="O15" s="560"/>
      <c r="P15" s="41"/>
      <c r="Q15" s="41" t="s">
        <v>951</v>
      </c>
      <c r="R15" s="560"/>
      <c r="S15" s="41"/>
      <c r="T15" s="41"/>
      <c r="U15" s="41"/>
      <c r="V15" s="528"/>
      <c r="W15" s="528"/>
      <c r="X15" s="560"/>
      <c r="Y15" s="528"/>
      <c r="Z15" s="528"/>
      <c r="AA15" s="528"/>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row>
    <row r="16" spans="2:114" s="17" customFormat="1" hidden="1" x14ac:dyDescent="0.25">
      <c r="B16" s="562" t="s">
        <v>896</v>
      </c>
      <c r="C16" s="563"/>
      <c r="D16" s="563"/>
      <c r="E16" s="563"/>
      <c r="F16" s="563"/>
      <c r="G16" s="563"/>
      <c r="H16" s="563"/>
      <c r="I16" s="563"/>
      <c r="J16" s="564"/>
      <c r="K16" s="565"/>
      <c r="L16" s="565"/>
      <c r="M16" s="564"/>
      <c r="N16" s="565"/>
      <c r="O16" s="565"/>
      <c r="P16" s="565"/>
      <c r="Q16" s="565" t="s">
        <v>949</v>
      </c>
      <c r="R16" s="565"/>
      <c r="S16" s="565"/>
      <c r="T16" s="565"/>
      <c r="U16" s="565"/>
      <c r="V16" s="558"/>
      <c r="W16" s="558"/>
      <c r="X16" s="564"/>
      <c r="Y16" s="558"/>
      <c r="Z16" s="558"/>
      <c r="AA16" s="558"/>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row>
    <row r="17" spans="1:32" s="17" customFormat="1" x14ac:dyDescent="0.25"/>
    <row r="18" spans="1:32" s="17" customFormat="1" x14ac:dyDescent="0.25">
      <c r="C18" s="352"/>
      <c r="D18" s="352"/>
      <c r="E18" s="352"/>
      <c r="F18" s="352"/>
      <c r="G18" s="352"/>
      <c r="H18" s="352"/>
      <c r="I18" s="355"/>
      <c r="K18"/>
      <c r="L18"/>
      <c r="M18"/>
      <c r="N18"/>
      <c r="P18"/>
      <c r="Q18"/>
      <c r="R18"/>
      <c r="S18"/>
      <c r="T18"/>
      <c r="U18"/>
      <c r="V18" s="144"/>
      <c r="W18" s="144"/>
      <c r="Y18" s="144"/>
      <c r="Z18" s="144"/>
      <c r="AA18" s="144"/>
      <c r="AB18" s="144"/>
      <c r="AC18" s="144"/>
      <c r="AD18" s="144"/>
      <c r="AE18" s="144"/>
      <c r="AF18" s="144"/>
    </row>
    <row r="19" spans="1:32" s="17" customFormat="1" ht="3" customHeight="1" x14ac:dyDescent="0.25">
      <c r="K19"/>
      <c r="L19"/>
      <c r="M19"/>
      <c r="N19"/>
      <c r="O19"/>
      <c r="P19"/>
      <c r="Q19"/>
      <c r="R19"/>
      <c r="S19"/>
      <c r="T19"/>
      <c r="U19"/>
      <c r="V19" s="144"/>
      <c r="W19" s="144"/>
      <c r="Y19" s="144"/>
      <c r="Z19" s="144"/>
      <c r="AA19" s="144"/>
      <c r="AB19" s="144"/>
      <c r="AC19" s="144"/>
      <c r="AD19" s="144"/>
      <c r="AE19" s="144"/>
      <c r="AF19" s="144"/>
    </row>
    <row r="20" spans="1:32" ht="3" customHeight="1" x14ac:dyDescent="0.25">
      <c r="A20" s="2298"/>
      <c r="B20" s="2299"/>
      <c r="C20" s="18"/>
      <c r="D20" s="18"/>
      <c r="E20" s="18"/>
      <c r="F20" s="18"/>
      <c r="G20" s="18"/>
      <c r="H20" s="18"/>
    </row>
    <row r="21" spans="1:32" ht="3" customHeight="1" x14ac:dyDescent="0.25">
      <c r="A21" s="2298"/>
      <c r="B21" s="2299"/>
      <c r="C21" s="18"/>
      <c r="D21" s="18"/>
      <c r="E21" s="18"/>
      <c r="F21" s="18"/>
      <c r="G21" s="18"/>
      <c r="H21" s="18"/>
    </row>
    <row r="22" spans="1:32" ht="3" customHeight="1" x14ac:dyDescent="0.25">
      <c r="A22" s="2298"/>
      <c r="B22" s="2299"/>
      <c r="C22" s="18"/>
      <c r="D22" s="18"/>
      <c r="E22" s="18"/>
      <c r="F22" s="18"/>
      <c r="G22" s="18"/>
      <c r="H22" s="18"/>
    </row>
    <row r="23" spans="1:32" ht="3" customHeight="1" x14ac:dyDescent="0.25">
      <c r="A23" s="2298"/>
      <c r="B23" s="2299"/>
      <c r="C23" s="18"/>
      <c r="D23" s="18"/>
      <c r="E23" s="18"/>
      <c r="F23" s="18"/>
      <c r="G23" s="18"/>
      <c r="H23" s="18"/>
    </row>
    <row r="24" spans="1:32" ht="3" customHeight="1" x14ac:dyDescent="0.25">
      <c r="A24" s="2298"/>
      <c r="B24" s="2299"/>
      <c r="C24" s="18"/>
      <c r="D24" s="18"/>
      <c r="E24" s="18"/>
      <c r="F24" s="18"/>
      <c r="G24" s="18"/>
      <c r="H24" s="18"/>
    </row>
    <row r="25" spans="1:32" ht="3" customHeight="1" x14ac:dyDescent="0.25">
      <c r="A25" s="2298"/>
      <c r="B25" s="2299"/>
      <c r="C25" s="18"/>
      <c r="D25" s="18"/>
      <c r="E25" s="18"/>
      <c r="F25" s="18"/>
      <c r="G25" s="18"/>
      <c r="H25" s="18"/>
    </row>
    <row r="26" spans="1:32" ht="3" customHeight="1" x14ac:dyDescent="0.25">
      <c r="A26" s="2298"/>
      <c r="B26" s="2299"/>
      <c r="C26" s="18"/>
      <c r="D26" s="18"/>
      <c r="E26" s="18"/>
      <c r="F26" s="18"/>
      <c r="G26" s="18"/>
      <c r="H26" s="18"/>
    </row>
    <row r="27" spans="1:32" ht="3" customHeight="1" x14ac:dyDescent="0.25">
      <c r="A27" s="2298"/>
      <c r="B27" s="2299"/>
      <c r="C27" s="18"/>
      <c r="D27" s="18"/>
      <c r="E27" s="18"/>
      <c r="F27" s="18"/>
      <c r="G27" s="18"/>
      <c r="H27" s="18"/>
    </row>
    <row r="28" spans="1:32" ht="3" customHeight="1" x14ac:dyDescent="0.25">
      <c r="A28" s="2298"/>
      <c r="B28" s="2299"/>
      <c r="C28" s="18"/>
      <c r="D28" s="18"/>
      <c r="E28" s="18"/>
      <c r="F28" s="18"/>
      <c r="G28" s="18"/>
      <c r="H28" s="18"/>
    </row>
    <row r="29" spans="1:32" ht="3" customHeight="1" x14ac:dyDescent="0.25">
      <c r="A29" s="2298"/>
      <c r="B29" s="2299"/>
      <c r="C29" s="18"/>
      <c r="D29" s="18"/>
      <c r="E29" s="18"/>
      <c r="F29" s="18"/>
      <c r="G29" s="18"/>
      <c r="H29" s="18"/>
    </row>
    <row r="30" spans="1:32" ht="3" customHeight="1" x14ac:dyDescent="0.25">
      <c r="A30" s="2298"/>
      <c r="B30" s="2299"/>
      <c r="C30" s="18"/>
      <c r="D30" s="18"/>
      <c r="E30" s="18"/>
      <c r="F30" s="18"/>
      <c r="G30" s="18"/>
      <c r="H30" s="18"/>
    </row>
    <row r="31" spans="1:32" ht="3" customHeight="1" x14ac:dyDescent="0.25">
      <c r="A31" s="2298"/>
      <c r="B31" s="2299"/>
      <c r="C31" s="18"/>
      <c r="D31" s="18"/>
      <c r="E31" s="18"/>
      <c r="F31" s="18"/>
      <c r="G31" s="18"/>
      <c r="H31" s="18"/>
    </row>
    <row r="32" spans="1:32" ht="3" customHeight="1" x14ac:dyDescent="0.25">
      <c r="A32" s="2298"/>
      <c r="B32" s="2299"/>
      <c r="C32" s="18"/>
      <c r="D32" s="18"/>
      <c r="E32" s="18"/>
      <c r="F32" s="18"/>
      <c r="G32" s="18"/>
      <c r="H32" s="18"/>
    </row>
    <row r="33" spans="1:8" ht="3" customHeight="1" x14ac:dyDescent="0.25">
      <c r="A33" s="2298"/>
      <c r="B33" s="2299"/>
      <c r="C33" s="18"/>
      <c r="D33" s="18"/>
      <c r="E33" s="18"/>
      <c r="F33" s="18"/>
      <c r="G33" s="18"/>
      <c r="H33" s="18"/>
    </row>
    <row r="34" spans="1:8" ht="3" customHeight="1" x14ac:dyDescent="0.25">
      <c r="A34" s="2298"/>
      <c r="B34" s="2299"/>
      <c r="C34" s="18"/>
      <c r="D34" s="18"/>
      <c r="E34" s="18"/>
      <c r="F34" s="18"/>
      <c r="G34" s="18"/>
      <c r="H34" s="18"/>
    </row>
    <row r="35" spans="1:8" ht="3" customHeight="1" x14ac:dyDescent="0.25">
      <c r="A35" s="2298"/>
      <c r="B35" s="2299"/>
      <c r="C35" s="18"/>
      <c r="D35" s="18"/>
      <c r="E35" s="18"/>
      <c r="F35" s="18"/>
      <c r="G35" s="18"/>
      <c r="H35" s="18"/>
    </row>
    <row r="36" spans="1:8" ht="3" customHeight="1" x14ac:dyDescent="0.25">
      <c r="A36" s="2298"/>
      <c r="B36" s="2299"/>
      <c r="C36" s="18"/>
      <c r="D36" s="18"/>
      <c r="E36" s="18"/>
      <c r="F36" s="18"/>
      <c r="G36" s="18"/>
      <c r="H36" s="18"/>
    </row>
    <row r="37" spans="1:8" ht="3" customHeight="1" x14ac:dyDescent="0.25">
      <c r="A37" s="2298"/>
      <c r="B37" s="2299"/>
      <c r="C37" s="18"/>
      <c r="D37" s="18"/>
      <c r="E37" s="18"/>
      <c r="F37" s="18"/>
      <c r="G37" s="18"/>
      <c r="H37" s="18"/>
    </row>
    <row r="38" spans="1:8" ht="3" customHeight="1" x14ac:dyDescent="0.25">
      <c r="A38" s="2298"/>
      <c r="B38" s="2299"/>
      <c r="C38" s="18"/>
      <c r="D38" s="18"/>
      <c r="E38" s="18"/>
      <c r="F38" s="18"/>
      <c r="G38" s="18"/>
      <c r="H38" s="18"/>
    </row>
    <row r="39" spans="1:8" ht="3" customHeight="1" x14ac:dyDescent="0.25">
      <c r="A39" s="2298"/>
      <c r="B39" s="2299"/>
      <c r="C39" s="18"/>
      <c r="D39" s="18"/>
      <c r="E39" s="18"/>
      <c r="F39" s="18"/>
      <c r="G39" s="18"/>
      <c r="H39" s="18"/>
    </row>
    <row r="40" spans="1:8" ht="3" customHeight="1" x14ac:dyDescent="0.25">
      <c r="A40" s="2298"/>
      <c r="B40" s="2299"/>
      <c r="C40" s="18"/>
      <c r="D40" s="18"/>
      <c r="E40" s="18"/>
      <c r="F40" s="18"/>
      <c r="G40" s="18"/>
      <c r="H40" s="18"/>
    </row>
    <row r="41" spans="1:8" ht="3" customHeight="1" x14ac:dyDescent="0.25">
      <c r="A41" s="2298"/>
      <c r="B41" s="2299"/>
      <c r="C41" s="18"/>
      <c r="D41" s="18"/>
      <c r="E41" s="18"/>
      <c r="F41" s="18"/>
      <c r="G41" s="18"/>
      <c r="H41" s="18"/>
    </row>
    <row r="42" spans="1:8" ht="3" customHeight="1" x14ac:dyDescent="0.25">
      <c r="A42" s="2298"/>
      <c r="B42" s="2299"/>
      <c r="C42" s="18"/>
      <c r="D42" s="18"/>
      <c r="E42" s="18"/>
      <c r="F42" s="18"/>
      <c r="G42" s="18"/>
      <c r="H42" s="18"/>
    </row>
    <row r="43" spans="1:8" ht="3" customHeight="1" x14ac:dyDescent="0.25">
      <c r="A43" s="2298"/>
      <c r="B43" s="2299"/>
      <c r="C43" s="18"/>
      <c r="D43" s="18"/>
      <c r="E43" s="18"/>
      <c r="F43" s="18"/>
      <c r="G43" s="18"/>
      <c r="H43" s="18"/>
    </row>
    <row r="44" spans="1:8" ht="3" customHeight="1" x14ac:dyDescent="0.25">
      <c r="A44" s="2298"/>
      <c r="B44" s="2299"/>
      <c r="C44" s="18"/>
      <c r="D44" s="18"/>
      <c r="E44" s="18"/>
      <c r="F44" s="18"/>
      <c r="G44" s="18"/>
      <c r="H44" s="18"/>
    </row>
    <row r="45" spans="1:8" ht="3" customHeight="1" x14ac:dyDescent="0.25">
      <c r="A45" s="2298"/>
      <c r="B45" s="2299"/>
      <c r="C45" s="18"/>
      <c r="D45" s="18"/>
      <c r="E45" s="18"/>
      <c r="F45" s="18"/>
      <c r="G45" s="18"/>
      <c r="H45" s="18"/>
    </row>
    <row r="46" spans="1:8" ht="3" customHeight="1" x14ac:dyDescent="0.25">
      <c r="A46" s="2298"/>
      <c r="B46" s="2299"/>
      <c r="C46" s="18"/>
      <c r="D46" s="18"/>
      <c r="E46" s="18"/>
      <c r="F46" s="18"/>
      <c r="G46" s="18"/>
      <c r="H46" s="18"/>
    </row>
    <row r="47" spans="1:8" ht="3" customHeight="1" x14ac:dyDescent="0.25">
      <c r="A47" s="2298"/>
      <c r="B47" s="2299"/>
      <c r="C47" s="18"/>
      <c r="D47" s="18"/>
      <c r="E47" s="18"/>
      <c r="F47" s="18"/>
      <c r="G47" s="18"/>
      <c r="H47" s="18"/>
    </row>
    <row r="48" spans="1:8" ht="3" customHeight="1" x14ac:dyDescent="0.25">
      <c r="A48" s="2298"/>
      <c r="B48" s="2299"/>
      <c r="C48" s="18"/>
      <c r="D48" s="18"/>
      <c r="E48" s="18"/>
      <c r="F48" s="18"/>
      <c r="G48" s="18"/>
      <c r="H48" s="18"/>
    </row>
    <row r="49" spans="1:8" ht="3" customHeight="1" x14ac:dyDescent="0.25">
      <c r="A49" s="2298"/>
      <c r="B49" s="2299"/>
      <c r="C49" s="18"/>
      <c r="D49" s="18"/>
      <c r="E49" s="18"/>
      <c r="F49" s="18"/>
      <c r="G49" s="18"/>
      <c r="H49" s="18"/>
    </row>
    <row r="50" spans="1:8" ht="3" customHeight="1" x14ac:dyDescent="0.25">
      <c r="A50" s="2298"/>
      <c r="B50" s="2299"/>
      <c r="C50" s="18"/>
      <c r="D50" s="18"/>
      <c r="E50" s="18"/>
      <c r="F50" s="18"/>
      <c r="G50" s="18"/>
      <c r="H50" s="18"/>
    </row>
    <row r="51" spans="1:8" ht="3" customHeight="1" x14ac:dyDescent="0.25">
      <c r="A51" s="2298"/>
      <c r="B51" s="2299"/>
      <c r="C51" s="18"/>
      <c r="D51" s="18"/>
      <c r="E51" s="18"/>
      <c r="F51" s="18"/>
      <c r="G51" s="18"/>
      <c r="H51" s="18"/>
    </row>
    <row r="52" spans="1:8" ht="3" customHeight="1" x14ac:dyDescent="0.25">
      <c r="A52" s="2298"/>
      <c r="B52" s="2299"/>
      <c r="C52" s="18"/>
      <c r="D52" s="18"/>
      <c r="E52" s="18"/>
      <c r="F52" s="18"/>
      <c r="G52" s="18"/>
      <c r="H52" s="18"/>
    </row>
    <row r="53" spans="1:8" ht="3" customHeight="1" x14ac:dyDescent="0.25">
      <c r="A53" s="2298"/>
      <c r="B53" s="2299"/>
      <c r="C53" s="18"/>
      <c r="D53" s="18"/>
      <c r="E53" s="18"/>
      <c r="F53" s="18"/>
      <c r="G53" s="18"/>
      <c r="H53" s="18"/>
    </row>
    <row r="54" spans="1:8" ht="3" customHeight="1" x14ac:dyDescent="0.25">
      <c r="A54" s="2298"/>
      <c r="B54" s="2299"/>
      <c r="C54" s="18"/>
      <c r="D54" s="18"/>
      <c r="E54" s="18"/>
      <c r="F54" s="18"/>
      <c r="G54" s="18"/>
      <c r="H54" s="18"/>
    </row>
    <row r="55" spans="1:8" ht="3" customHeight="1" x14ac:dyDescent="0.25">
      <c r="A55" s="2298"/>
      <c r="B55" s="2299"/>
      <c r="C55" s="18"/>
      <c r="D55" s="18"/>
      <c r="E55" s="18"/>
      <c r="F55" s="18"/>
      <c r="G55" s="18"/>
      <c r="H55" s="18"/>
    </row>
    <row r="56" spans="1:8" ht="3" customHeight="1" x14ac:dyDescent="0.25">
      <c r="A56" s="2298"/>
      <c r="B56" s="2299"/>
      <c r="C56" s="18"/>
      <c r="D56" s="18"/>
      <c r="E56" s="18"/>
      <c r="F56" s="18"/>
      <c r="G56" s="18"/>
      <c r="H56" s="18"/>
    </row>
    <row r="57" spans="1:8" ht="3" customHeight="1" x14ac:dyDescent="0.25">
      <c r="A57" s="2298"/>
      <c r="B57" s="2299"/>
      <c r="C57" s="18"/>
      <c r="D57" s="18"/>
      <c r="E57" s="18"/>
      <c r="F57" s="18"/>
      <c r="G57" s="18"/>
      <c r="H57" s="18"/>
    </row>
    <row r="58" spans="1:8" ht="3" customHeight="1" x14ac:dyDescent="0.25">
      <c r="A58" s="2298"/>
      <c r="B58" s="2299"/>
      <c r="C58" s="18"/>
      <c r="D58" s="18"/>
      <c r="E58" s="18"/>
      <c r="F58" s="18"/>
      <c r="G58" s="18"/>
      <c r="H58" s="18"/>
    </row>
    <row r="59" spans="1:8" ht="3" customHeight="1" x14ac:dyDescent="0.25">
      <c r="A59" s="2298"/>
      <c r="B59" s="2299"/>
      <c r="C59" s="18"/>
      <c r="D59" s="18"/>
      <c r="E59" s="18"/>
      <c r="F59" s="18"/>
      <c r="G59" s="18"/>
      <c r="H59" s="18"/>
    </row>
    <row r="60" spans="1:8" ht="3" customHeight="1" x14ac:dyDescent="0.25">
      <c r="A60" s="2298"/>
      <c r="B60" s="2299"/>
      <c r="C60" s="18"/>
      <c r="D60" s="18"/>
      <c r="E60" s="18"/>
      <c r="F60" s="18"/>
      <c r="G60" s="18"/>
      <c r="H60" s="18"/>
    </row>
    <row r="61" spans="1:8" ht="2.4500000000000002" customHeight="1" x14ac:dyDescent="0.25">
      <c r="A61" s="2298"/>
      <c r="B61" s="2299"/>
      <c r="C61" s="18"/>
      <c r="D61" s="18"/>
      <c r="E61" s="18"/>
      <c r="F61" s="18"/>
      <c r="G61" s="18"/>
      <c r="H61" s="18"/>
    </row>
    <row r="62" spans="1:8" ht="3" customHeight="1" x14ac:dyDescent="0.25">
      <c r="A62" s="2298"/>
      <c r="B62" s="2299"/>
      <c r="C62" s="18"/>
      <c r="D62" s="18"/>
      <c r="E62" s="18"/>
      <c r="F62" s="18"/>
      <c r="G62" s="18"/>
      <c r="H62" s="18"/>
    </row>
    <row r="63" spans="1:8" ht="3" customHeight="1" x14ac:dyDescent="0.25">
      <c r="A63" s="2298"/>
      <c r="B63" s="2299"/>
      <c r="C63" s="18"/>
      <c r="D63" s="18"/>
      <c r="E63" s="18"/>
      <c r="F63" s="18"/>
      <c r="G63" s="18"/>
      <c r="H63" s="18"/>
    </row>
    <row r="64" spans="1:8" ht="3" customHeight="1" x14ac:dyDescent="0.25">
      <c r="A64" s="2298"/>
      <c r="B64" s="2299"/>
      <c r="C64" s="18"/>
      <c r="D64" s="18"/>
      <c r="E64" s="18"/>
      <c r="F64" s="18"/>
      <c r="G64" s="18"/>
      <c r="H64" s="18"/>
    </row>
    <row r="65" spans="1:34" ht="3" customHeight="1" x14ac:dyDescent="0.25">
      <c r="A65" s="2298"/>
      <c r="B65" s="2299"/>
      <c r="C65" s="18"/>
      <c r="D65" s="18"/>
      <c r="E65" s="18"/>
      <c r="F65" s="18"/>
      <c r="G65" s="18"/>
      <c r="H65" s="18"/>
    </row>
    <row r="66" spans="1:34" ht="3" customHeight="1" x14ac:dyDescent="0.25">
      <c r="A66" s="2298"/>
      <c r="B66" s="2299"/>
      <c r="C66" s="18"/>
      <c r="D66" s="18"/>
      <c r="E66" s="18"/>
      <c r="F66" s="18"/>
      <c r="G66" s="18"/>
      <c r="H66" s="18"/>
    </row>
    <row r="67" spans="1:34" ht="3" customHeight="1" x14ac:dyDescent="0.25">
      <c r="A67" s="2298"/>
      <c r="B67" s="2299"/>
      <c r="C67" s="18"/>
      <c r="D67" s="18"/>
      <c r="E67" s="18"/>
      <c r="F67" s="18"/>
      <c r="G67" s="18"/>
      <c r="H67" s="18"/>
    </row>
    <row r="68" spans="1:34" ht="3" customHeight="1" x14ac:dyDescent="0.25">
      <c r="A68" s="2298"/>
      <c r="B68" s="2299"/>
      <c r="C68" s="18"/>
      <c r="D68" s="18"/>
      <c r="E68" s="18"/>
      <c r="F68" s="18"/>
      <c r="G68" s="18"/>
      <c r="H68" s="18"/>
    </row>
    <row r="69" spans="1:34" ht="3" customHeight="1" x14ac:dyDescent="0.25">
      <c r="A69" s="2298"/>
      <c r="B69" s="2299"/>
      <c r="C69" s="18"/>
      <c r="D69" s="18"/>
      <c r="E69" s="18"/>
      <c r="F69" s="18"/>
      <c r="G69" s="18"/>
      <c r="H69" s="18"/>
    </row>
    <row r="70" spans="1:34" ht="3" customHeight="1" x14ac:dyDescent="0.25">
      <c r="A70" s="2298"/>
      <c r="B70" s="2299"/>
      <c r="C70" s="18"/>
      <c r="D70" s="18"/>
      <c r="E70" s="18"/>
      <c r="F70" s="18"/>
      <c r="G70" s="18"/>
      <c r="H70" s="18"/>
    </row>
    <row r="71" spans="1:34" ht="3" customHeight="1" x14ac:dyDescent="0.25">
      <c r="A71" s="2298"/>
      <c r="B71" s="2299"/>
      <c r="C71" s="18"/>
      <c r="D71" s="18"/>
      <c r="E71" s="18"/>
      <c r="F71" s="18"/>
      <c r="G71" s="18"/>
      <c r="H71" s="18"/>
    </row>
    <row r="72" spans="1:34" ht="3" customHeight="1" x14ac:dyDescent="0.25">
      <c r="A72" s="2298"/>
      <c r="B72" s="2299"/>
      <c r="C72" s="18"/>
      <c r="D72" s="18"/>
      <c r="E72" s="18"/>
      <c r="F72" s="18"/>
      <c r="G72" s="18"/>
      <c r="H72" s="18"/>
    </row>
    <row r="73" spans="1:34" ht="3" customHeight="1" x14ac:dyDescent="0.25">
      <c r="A73" s="2298"/>
      <c r="B73" s="2299"/>
      <c r="C73" s="18"/>
      <c r="D73" s="18"/>
      <c r="E73" s="18"/>
      <c r="F73" s="18"/>
      <c r="G73" s="18"/>
      <c r="H73" s="18"/>
    </row>
    <row r="74" spans="1:34" ht="3" customHeight="1" x14ac:dyDescent="0.25">
      <c r="A74" s="2298"/>
      <c r="B74" s="2299"/>
      <c r="C74" s="18"/>
      <c r="D74" s="18"/>
      <c r="E74" s="18"/>
      <c r="F74" s="18"/>
      <c r="G74" s="18"/>
      <c r="H74" s="18"/>
    </row>
    <row r="75" spans="1:34" ht="3" customHeight="1" x14ac:dyDescent="0.25">
      <c r="A75" s="2298"/>
      <c r="B75" s="2299"/>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298"/>
      <c r="B76" s="2299"/>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298"/>
      <c r="B77" s="2299"/>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298"/>
      <c r="B78" s="2299"/>
      <c r="C78" s="18"/>
      <c r="D78" s="18"/>
      <c r="E78" s="18"/>
      <c r="F78" s="18"/>
      <c r="G78" s="18"/>
      <c r="H78" s="18"/>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ht="3" customHeight="1" x14ac:dyDescent="0.25">
      <c r="A79" s="2298"/>
      <c r="B79" s="2299"/>
      <c r="C79" s="18"/>
      <c r="D79" s="18"/>
      <c r="E79" s="18"/>
      <c r="F79" s="18"/>
      <c r="G79" s="18"/>
      <c r="H79" s="18"/>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ht="3" customHeight="1" x14ac:dyDescent="0.25">
      <c r="A80" s="2298"/>
      <c r="B80" s="2299"/>
      <c r="C80" s="18"/>
      <c r="D80" s="18"/>
      <c r="E80" s="18"/>
      <c r="F80" s="18"/>
      <c r="G80" s="18"/>
      <c r="H80" s="18"/>
    </row>
    <row r="81" spans="1:113" ht="3" customHeight="1" x14ac:dyDescent="0.25">
      <c r="A81" s="2298"/>
      <c r="B81" s="2299"/>
      <c r="C81" s="18"/>
      <c r="D81" s="18"/>
      <c r="E81" s="18"/>
      <c r="F81" s="18"/>
      <c r="G81" s="18"/>
      <c r="H81" s="18"/>
    </row>
    <row r="82" spans="1:113" ht="3" customHeight="1" x14ac:dyDescent="0.25">
      <c r="A82" s="2298"/>
      <c r="B82" s="2299"/>
      <c r="C82" s="18"/>
      <c r="D82" s="18"/>
      <c r="E82" s="18"/>
      <c r="F82" s="18"/>
      <c r="G82" s="18"/>
      <c r="H82" s="18"/>
    </row>
    <row r="83" spans="1:113" ht="3" customHeight="1" x14ac:dyDescent="0.25">
      <c r="A83" s="2298"/>
      <c r="B83" s="2299"/>
      <c r="C83" s="18"/>
      <c r="D83" s="18"/>
      <c r="E83" s="18"/>
      <c r="F83" s="18"/>
      <c r="G83" s="18"/>
      <c r="H83" s="18"/>
    </row>
    <row r="84" spans="1:113" ht="3" customHeight="1" x14ac:dyDescent="0.25">
      <c r="A84" s="2298"/>
      <c r="B84" s="2299"/>
      <c r="C84" s="18"/>
      <c r="D84" s="18"/>
      <c r="E84" s="18"/>
      <c r="F84" s="18"/>
      <c r="G84" s="18"/>
      <c r="H84" s="18"/>
    </row>
    <row r="85" spans="1:113" ht="3" customHeight="1" x14ac:dyDescent="0.25">
      <c r="A85" s="2298"/>
      <c r="B85" s="2299"/>
      <c r="C85" s="18"/>
      <c r="D85" s="1972"/>
      <c r="E85" s="1972"/>
      <c r="F85" s="1972"/>
      <c r="G85" s="1972"/>
      <c r="H85" s="1972"/>
      <c r="I85" s="1972"/>
      <c r="J85" s="1972"/>
      <c r="K85" s="1972"/>
      <c r="L85" s="1972"/>
      <c r="M85" s="1972"/>
      <c r="N85" s="1972"/>
      <c r="O85" s="1972"/>
      <c r="P85" s="1972"/>
      <c r="Q85" s="1972"/>
      <c r="R85" s="1972"/>
      <c r="S85" s="1972"/>
      <c r="T85" s="1972"/>
      <c r="U85" s="1972"/>
      <c r="V85" s="1972"/>
      <c r="W85" s="1972"/>
      <c r="X85" s="1972"/>
      <c r="Y85" s="1972"/>
      <c r="Z85" s="1972"/>
      <c r="AA85" s="1972"/>
      <c r="AB85" s="1972"/>
      <c r="AC85" s="1972"/>
      <c r="AD85" s="1972"/>
      <c r="AE85" s="1972"/>
      <c r="AF85" s="1972"/>
      <c r="AG85" s="2301"/>
      <c r="AH85" s="2301"/>
      <c r="AI85" s="2301"/>
      <c r="AJ85" s="2301"/>
      <c r="AK85" s="2301"/>
      <c r="AL85" s="2301"/>
      <c r="AM85" s="2301"/>
      <c r="AN85" s="2301"/>
      <c r="AO85" s="2301"/>
      <c r="AP85" s="2300"/>
      <c r="AQ85" s="2300"/>
      <c r="AR85" s="2300"/>
      <c r="AS85" s="2300"/>
      <c r="AT85" s="2300"/>
      <c r="AU85" s="2300"/>
      <c r="AV85" s="2300"/>
      <c r="AW85" s="2300"/>
      <c r="AX85" s="2300"/>
      <c r="AY85" s="2300"/>
      <c r="AZ85" s="2300"/>
      <c r="BA85" s="2300"/>
      <c r="BB85" s="2300"/>
      <c r="BC85" s="2300"/>
      <c r="BD85" s="2300"/>
      <c r="BE85" s="2300"/>
      <c r="BF85" s="2300"/>
      <c r="BG85" s="2300"/>
      <c r="BH85" s="2300"/>
      <c r="BI85" s="2300"/>
      <c r="BJ85" s="2300"/>
      <c r="BK85" s="2300"/>
      <c r="BL85" s="2300"/>
      <c r="BM85" s="2300"/>
      <c r="BN85" s="2300"/>
      <c r="BO85" s="2300"/>
      <c r="BP85" s="2300"/>
      <c r="BQ85" s="2300"/>
      <c r="BR85" s="2300"/>
    </row>
    <row r="86" spans="1:113" ht="3" customHeight="1" x14ac:dyDescent="0.25">
      <c r="A86" s="2298"/>
      <c r="B86" s="2299"/>
      <c r="C86" s="18"/>
      <c r="D86" s="1972"/>
      <c r="E86" s="1972"/>
      <c r="F86" s="1972"/>
      <c r="G86" s="1972"/>
      <c r="H86" s="1972"/>
      <c r="I86" s="1972"/>
      <c r="J86" s="1972"/>
      <c r="K86" s="1972"/>
      <c r="L86" s="1972"/>
      <c r="M86" s="1972"/>
      <c r="N86" s="1972"/>
      <c r="O86" s="1972"/>
      <c r="P86" s="1972"/>
      <c r="Q86" s="1972"/>
      <c r="R86" s="1972"/>
      <c r="S86" s="1972"/>
      <c r="T86" s="1972"/>
      <c r="U86" s="1972"/>
      <c r="V86" s="1972"/>
      <c r="W86" s="1972"/>
      <c r="X86" s="1972"/>
      <c r="Y86" s="1972"/>
      <c r="Z86" s="1972"/>
      <c r="AA86" s="1972"/>
      <c r="AB86" s="1972"/>
      <c r="AC86" s="1972"/>
      <c r="AD86" s="1972"/>
      <c r="AE86" s="1972"/>
      <c r="AF86" s="1972"/>
      <c r="AG86" s="2301"/>
      <c r="AH86" s="2301"/>
      <c r="AI86" s="2301"/>
      <c r="AJ86" s="2301"/>
      <c r="AK86" s="2301"/>
      <c r="AL86" s="2301"/>
      <c r="AM86" s="2301"/>
      <c r="AN86" s="2301"/>
      <c r="AO86" s="2301"/>
      <c r="AP86" s="2300"/>
      <c r="AQ86" s="2300"/>
      <c r="AR86" s="2300"/>
      <c r="AS86" s="2300"/>
      <c r="AT86" s="2300"/>
      <c r="AU86" s="2300"/>
      <c r="AV86" s="2300"/>
      <c r="AW86" s="2300"/>
      <c r="AX86" s="2300"/>
      <c r="AY86" s="2300"/>
      <c r="AZ86" s="2300"/>
      <c r="BA86" s="2300"/>
      <c r="BB86" s="2300"/>
      <c r="BC86" s="2300"/>
      <c r="BD86" s="2300"/>
      <c r="BE86" s="2300"/>
      <c r="BF86" s="2300"/>
      <c r="BG86" s="2300"/>
      <c r="BH86" s="2300"/>
      <c r="BI86" s="2300"/>
      <c r="BJ86" s="2300"/>
      <c r="BK86" s="2300"/>
      <c r="BL86" s="2300"/>
      <c r="BM86" s="2300"/>
      <c r="BN86" s="2300"/>
      <c r="BO86" s="2300"/>
      <c r="BP86" s="2300"/>
      <c r="BQ86" s="2300"/>
      <c r="BR86" s="2300"/>
    </row>
    <row r="87" spans="1:113" ht="3" customHeight="1" x14ac:dyDescent="0.25">
      <c r="A87" s="2298"/>
      <c r="B87" s="2299"/>
      <c r="C87" s="18"/>
      <c r="D87" s="1972"/>
      <c r="E87" s="1972"/>
      <c r="F87" s="1972"/>
      <c r="G87" s="1972"/>
      <c r="H87" s="1972"/>
      <c r="I87" s="1972"/>
      <c r="J87" s="1972"/>
      <c r="K87" s="1972"/>
      <c r="L87" s="1972"/>
      <c r="M87" s="1972"/>
      <c r="N87" s="1972"/>
      <c r="O87" s="1972"/>
      <c r="P87" s="1972"/>
      <c r="Q87" s="1972"/>
      <c r="R87" s="1972"/>
      <c r="S87" s="1972"/>
      <c r="T87" s="1972"/>
      <c r="U87" s="1972"/>
      <c r="V87" s="1972"/>
      <c r="W87" s="1972"/>
      <c r="X87" s="1972"/>
      <c r="Y87" s="1972"/>
      <c r="Z87" s="1972"/>
      <c r="AA87" s="1972"/>
      <c r="AB87" s="1972"/>
      <c r="AC87" s="1972"/>
      <c r="AD87" s="1972"/>
      <c r="AE87" s="1972"/>
      <c r="AF87" s="1972"/>
      <c r="AG87" s="2301"/>
      <c r="AH87" s="2301"/>
      <c r="AI87" s="2301"/>
      <c r="AJ87" s="2301"/>
      <c r="AK87" s="2301"/>
      <c r="AL87" s="2301"/>
      <c r="AM87" s="2301"/>
      <c r="AN87" s="2301"/>
      <c r="AO87" s="2301"/>
      <c r="AP87" s="2300"/>
      <c r="AQ87" s="2300"/>
      <c r="AR87" s="2300"/>
      <c r="AS87" s="2300"/>
      <c r="AT87" s="2300"/>
      <c r="AU87" s="2300"/>
      <c r="AV87" s="2300"/>
      <c r="AW87" s="2300"/>
      <c r="AX87" s="2300"/>
      <c r="AY87" s="2300"/>
      <c r="AZ87" s="2300"/>
      <c r="BA87" s="2300"/>
      <c r="BB87" s="2300"/>
      <c r="BC87" s="2300"/>
      <c r="BD87" s="2300"/>
      <c r="BE87" s="2300"/>
      <c r="BF87" s="2300"/>
      <c r="BG87" s="2300"/>
      <c r="BH87" s="2300"/>
      <c r="BI87" s="2300"/>
      <c r="BJ87" s="2300"/>
      <c r="BK87" s="2300"/>
      <c r="BL87" s="2300"/>
      <c r="BM87" s="2300"/>
      <c r="BN87" s="2300"/>
      <c r="BO87" s="2300"/>
      <c r="BP87" s="2300"/>
      <c r="BQ87" s="2300"/>
      <c r="BR87" s="2300"/>
    </row>
    <row r="88" spans="1:113" ht="3" customHeight="1" x14ac:dyDescent="0.25">
      <c r="A88" s="2298"/>
      <c r="B88" s="2299"/>
      <c r="C88" s="18"/>
      <c r="D88" s="1972"/>
      <c r="E88" s="1972"/>
      <c r="F88" s="1972"/>
      <c r="G88" s="1972"/>
      <c r="H88" s="1972"/>
      <c r="I88" s="1972"/>
      <c r="J88" s="1972"/>
      <c r="K88" s="1972"/>
      <c r="L88" s="1972"/>
      <c r="M88" s="1972"/>
      <c r="N88" s="1972"/>
      <c r="O88" s="1972"/>
      <c r="P88" s="1972"/>
      <c r="Q88" s="1972"/>
      <c r="R88" s="1972"/>
      <c r="S88" s="1972"/>
      <c r="T88" s="1972"/>
      <c r="U88" s="1972"/>
      <c r="V88" s="1972"/>
      <c r="W88" s="1972"/>
      <c r="X88" s="1972"/>
      <c r="Y88" s="1972"/>
      <c r="Z88" s="1972"/>
      <c r="AA88" s="1972"/>
      <c r="AB88" s="1972"/>
      <c r="AC88" s="1972"/>
      <c r="AD88" s="1972"/>
      <c r="AE88" s="1972"/>
      <c r="AF88" s="1972"/>
      <c r="AG88" s="2301"/>
      <c r="AH88" s="2301"/>
      <c r="AI88" s="2301"/>
      <c r="AJ88" s="2301"/>
      <c r="AK88" s="2301"/>
      <c r="AL88" s="2301"/>
      <c r="AM88" s="2301"/>
      <c r="AN88" s="2301"/>
      <c r="AO88" s="2301"/>
      <c r="AP88" s="2300"/>
      <c r="AQ88" s="2300"/>
      <c r="AR88" s="2300"/>
      <c r="AS88" s="2300"/>
      <c r="AT88" s="2300"/>
      <c r="AU88" s="2300"/>
      <c r="AV88" s="2300"/>
      <c r="AW88" s="2300"/>
      <c r="AX88" s="2300"/>
      <c r="AY88" s="2300"/>
      <c r="AZ88" s="2300"/>
      <c r="BA88" s="2300"/>
      <c r="BB88" s="2300"/>
      <c r="BC88" s="2300"/>
      <c r="BD88" s="2300"/>
      <c r="BE88" s="2300"/>
      <c r="BF88" s="2300"/>
      <c r="BG88" s="2300"/>
      <c r="BH88" s="2300"/>
      <c r="BI88" s="2300"/>
      <c r="BJ88" s="2300"/>
      <c r="BK88" s="2300"/>
      <c r="BL88" s="2300"/>
      <c r="BM88" s="2300"/>
      <c r="BN88" s="2300"/>
      <c r="BO88" s="2300"/>
      <c r="BP88" s="2300"/>
      <c r="BQ88" s="2300"/>
      <c r="BR88" s="2300"/>
      <c r="DC88" s="2304"/>
      <c r="DD88" s="2304"/>
      <c r="DE88" s="2304"/>
      <c r="DF88" s="2304"/>
      <c r="DG88" s="2304"/>
      <c r="DH88" s="2304"/>
      <c r="DI88" s="2304"/>
    </row>
    <row r="89" spans="1:113" ht="3" customHeight="1" x14ac:dyDescent="0.25">
      <c r="A89" s="2298"/>
      <c r="B89" s="2299"/>
      <c r="C89" s="18"/>
      <c r="D89" s="1972"/>
      <c r="E89" s="1972"/>
      <c r="F89" s="1972"/>
      <c r="G89" s="1972"/>
      <c r="H89" s="1972"/>
      <c r="I89" s="1972"/>
      <c r="J89" s="1972"/>
      <c r="K89" s="1972"/>
      <c r="L89" s="1972"/>
      <c r="M89" s="1972"/>
      <c r="N89" s="1972"/>
      <c r="O89" s="1972"/>
      <c r="P89" s="1972"/>
      <c r="Q89" s="1972"/>
      <c r="R89" s="1972"/>
      <c r="S89" s="1972"/>
      <c r="T89" s="1972"/>
      <c r="U89" s="1972"/>
      <c r="V89" s="1972"/>
      <c r="W89" s="1972"/>
      <c r="X89" s="1972"/>
      <c r="Y89" s="1972"/>
      <c r="Z89" s="1972"/>
      <c r="AA89" s="1972"/>
      <c r="AB89" s="1972"/>
      <c r="AC89" s="1972"/>
      <c r="AD89" s="1972"/>
      <c r="AE89" s="1972"/>
      <c r="AF89" s="1972"/>
      <c r="AG89" s="2301"/>
      <c r="AH89" s="2301"/>
      <c r="AI89" s="2301"/>
      <c r="AJ89" s="2301"/>
      <c r="AK89" s="2301"/>
      <c r="AL89" s="2301"/>
      <c r="AM89" s="2301"/>
      <c r="AN89" s="2301"/>
      <c r="AO89" s="2301"/>
      <c r="AP89" s="2300"/>
      <c r="AQ89" s="2300"/>
      <c r="AR89" s="2300"/>
      <c r="AS89" s="2300"/>
      <c r="AT89" s="2300"/>
      <c r="AU89" s="2300"/>
      <c r="AV89" s="2300"/>
      <c r="AW89" s="2300"/>
      <c r="AX89" s="2300"/>
      <c r="AY89" s="2300"/>
      <c r="AZ89" s="2300"/>
      <c r="BA89" s="2300"/>
      <c r="BB89" s="2300"/>
      <c r="BC89" s="2300"/>
      <c r="BD89" s="2300"/>
      <c r="BE89" s="2300"/>
      <c r="BF89" s="2300"/>
      <c r="BG89" s="2300"/>
      <c r="BH89" s="2300"/>
      <c r="BI89" s="2300"/>
      <c r="BJ89" s="2300"/>
      <c r="BK89" s="2300"/>
      <c r="BL89" s="2300"/>
      <c r="BM89" s="2300"/>
      <c r="BN89" s="2300"/>
      <c r="BO89" s="2300"/>
      <c r="BP89" s="2300"/>
      <c r="BQ89" s="2300"/>
      <c r="BR89" s="2300"/>
      <c r="DC89" s="2304"/>
      <c r="DD89" s="2304"/>
      <c r="DE89" s="2304"/>
      <c r="DF89" s="2304"/>
      <c r="DG89" s="2304"/>
      <c r="DH89" s="2304"/>
      <c r="DI89" s="2304"/>
    </row>
    <row r="90" spans="1:113" ht="3" customHeight="1" x14ac:dyDescent="0.25">
      <c r="A90" s="2298"/>
      <c r="B90" s="2299"/>
      <c r="C90" s="18"/>
      <c r="D90" s="1972"/>
      <c r="E90" s="1972"/>
      <c r="F90" s="1972"/>
      <c r="G90" s="1972"/>
      <c r="H90" s="1972"/>
      <c r="I90" s="1972"/>
      <c r="J90" s="1972"/>
      <c r="K90" s="1972"/>
      <c r="L90" s="1972"/>
      <c r="M90" s="1972"/>
      <c r="N90" s="1972"/>
      <c r="O90" s="1972"/>
      <c r="P90" s="1972"/>
      <c r="Q90" s="1972"/>
      <c r="R90" s="1972"/>
      <c r="S90" s="1972"/>
      <c r="T90" s="1972"/>
      <c r="U90" s="1972"/>
      <c r="V90" s="1972"/>
      <c r="W90" s="1972"/>
      <c r="X90" s="1972"/>
      <c r="Y90" s="1972"/>
      <c r="Z90" s="1972"/>
      <c r="AA90" s="1972"/>
      <c r="AB90" s="1972"/>
      <c r="AC90" s="1972"/>
      <c r="AD90" s="1972"/>
      <c r="AE90" s="1972"/>
      <c r="AF90" s="1972"/>
      <c r="AG90" s="2300"/>
      <c r="AH90" s="2300"/>
      <c r="AI90" s="2300"/>
      <c r="AJ90" s="2300"/>
      <c r="AK90" s="2300"/>
      <c r="AL90" s="2300"/>
      <c r="AM90" s="2300"/>
      <c r="AN90" s="2300"/>
      <c r="AO90" s="2300"/>
      <c r="AP90" s="353"/>
      <c r="AQ90" s="353"/>
      <c r="AR90" s="353"/>
      <c r="AS90" s="353"/>
      <c r="AT90" s="353"/>
      <c r="AU90" s="353"/>
      <c r="AV90" s="353"/>
      <c r="AW90" s="353"/>
      <c r="AX90" s="353"/>
      <c r="AY90" s="353"/>
      <c r="AZ90" s="353"/>
      <c r="BA90" s="353"/>
      <c r="BB90" s="353"/>
      <c r="BC90" s="353"/>
      <c r="BD90" s="353"/>
      <c r="BE90" s="353"/>
      <c r="BF90" s="353"/>
      <c r="BG90" s="353"/>
      <c r="BH90" s="353"/>
      <c r="BI90" s="353"/>
      <c r="BJ90" s="2300"/>
      <c r="BK90" s="2300"/>
      <c r="BL90" s="2300"/>
      <c r="BM90" s="2300"/>
      <c r="BN90" s="2300"/>
      <c r="BO90" s="2300"/>
      <c r="BP90" s="2300"/>
      <c r="BQ90" s="2300"/>
      <c r="BR90" s="2300"/>
      <c r="DC90" s="2304"/>
      <c r="DD90" s="2304"/>
      <c r="DE90" s="2304"/>
      <c r="DF90" s="2304"/>
      <c r="DG90" s="2304"/>
      <c r="DH90" s="2304"/>
      <c r="DI90" s="2304"/>
    </row>
    <row r="91" spans="1:113" ht="3" customHeight="1" x14ac:dyDescent="0.25">
      <c r="A91" s="2298"/>
      <c r="B91" s="2299"/>
      <c r="C91" s="18"/>
      <c r="D91" s="1972"/>
      <c r="E91" s="1972"/>
      <c r="F91" s="1972"/>
      <c r="G91" s="1972"/>
      <c r="H91" s="1972"/>
      <c r="I91" s="1972"/>
      <c r="J91" s="1972"/>
      <c r="K91" s="1972"/>
      <c r="L91" s="1972"/>
      <c r="M91" s="1972"/>
      <c r="N91" s="1972"/>
      <c r="O91" s="1972"/>
      <c r="P91" s="1972"/>
      <c r="Q91" s="1972"/>
      <c r="R91" s="1972"/>
      <c r="S91" s="1972"/>
      <c r="T91" s="1972"/>
      <c r="U91" s="1972"/>
      <c r="V91" s="1972"/>
      <c r="W91" s="1972"/>
      <c r="X91" s="1972"/>
      <c r="Y91" s="1972"/>
      <c r="Z91" s="1972"/>
      <c r="AA91" s="1972"/>
      <c r="AB91" s="1972"/>
      <c r="AC91" s="1972"/>
      <c r="AD91" s="1972"/>
      <c r="AE91" s="1972"/>
      <c r="AF91" s="1972"/>
      <c r="AG91" s="2300"/>
      <c r="AH91" s="2300"/>
      <c r="AI91" s="2300"/>
      <c r="AJ91" s="2300"/>
      <c r="AK91" s="2300"/>
      <c r="AL91" s="2300"/>
      <c r="AM91" s="2300"/>
      <c r="AN91" s="2300"/>
      <c r="AO91" s="2300"/>
      <c r="AP91" s="353"/>
      <c r="AQ91" s="353"/>
      <c r="AR91" s="353"/>
      <c r="AS91" s="353"/>
      <c r="AT91" s="353"/>
      <c r="AU91" s="353"/>
      <c r="AV91" s="353"/>
      <c r="AW91" s="353"/>
      <c r="AX91" s="353"/>
      <c r="AY91" s="353"/>
      <c r="AZ91" s="353"/>
      <c r="BA91" s="353"/>
      <c r="BB91" s="353"/>
      <c r="BC91" s="353"/>
      <c r="BD91" s="353"/>
      <c r="BE91" s="353"/>
      <c r="BF91" s="353"/>
      <c r="BG91" s="353"/>
      <c r="BH91" s="353"/>
      <c r="BI91" s="353"/>
      <c r="BJ91" s="2300"/>
      <c r="BK91" s="2300"/>
      <c r="BL91" s="2300"/>
      <c r="BM91" s="2300"/>
      <c r="BN91" s="2300"/>
      <c r="BO91" s="2300"/>
      <c r="BP91" s="2300"/>
      <c r="BQ91" s="2300"/>
      <c r="BR91" s="2300"/>
      <c r="DC91" s="2304"/>
      <c r="DD91" s="2304"/>
      <c r="DE91" s="2304"/>
      <c r="DF91" s="2304"/>
      <c r="DG91" s="2304"/>
      <c r="DH91" s="2304"/>
      <c r="DI91" s="2304"/>
    </row>
    <row r="92" spans="1:113" ht="3" customHeight="1" x14ac:dyDescent="0.25">
      <c r="A92" s="2298"/>
      <c r="B92" s="2299"/>
      <c r="C92" s="18"/>
      <c r="D92" s="1972"/>
      <c r="E92" s="1972"/>
      <c r="F92" s="1972"/>
      <c r="G92" s="1972"/>
      <c r="H92" s="1972"/>
      <c r="I92" s="1972"/>
      <c r="J92" s="1972"/>
      <c r="K92" s="1972"/>
      <c r="L92" s="1972"/>
      <c r="M92" s="1972"/>
      <c r="N92" s="1972"/>
      <c r="O92" s="1972"/>
      <c r="P92" s="1972"/>
      <c r="Q92" s="1972"/>
      <c r="R92" s="1972"/>
      <c r="S92" s="1972"/>
      <c r="T92" s="1972"/>
      <c r="U92" s="1972"/>
      <c r="V92" s="1972"/>
      <c r="W92" s="1972"/>
      <c r="X92" s="1972"/>
      <c r="Y92" s="1972"/>
      <c r="Z92" s="1972"/>
      <c r="AA92" s="1972"/>
      <c r="AB92" s="1972"/>
      <c r="AC92" s="1972"/>
      <c r="AD92" s="1972"/>
      <c r="AE92" s="1972"/>
      <c r="AF92" s="1972"/>
      <c r="AG92" s="2300"/>
      <c r="AH92" s="2300"/>
      <c r="AI92" s="2300"/>
      <c r="AJ92" s="2300"/>
      <c r="AK92" s="2300"/>
      <c r="AL92" s="2300"/>
      <c r="AM92" s="2300"/>
      <c r="AN92" s="2300"/>
      <c r="AO92" s="2300"/>
      <c r="AP92" s="353"/>
      <c r="AQ92" s="353"/>
      <c r="AR92" s="353"/>
      <c r="AS92" s="353"/>
      <c r="AT92" s="353"/>
      <c r="AU92" s="353"/>
      <c r="AV92" s="353"/>
      <c r="AW92" s="353"/>
      <c r="AX92" s="353"/>
      <c r="AY92" s="353"/>
      <c r="AZ92" s="353"/>
      <c r="BA92" s="353"/>
      <c r="BB92" s="353"/>
      <c r="BC92" s="353"/>
      <c r="BD92" s="353"/>
      <c r="BE92" s="353"/>
      <c r="BF92" s="353"/>
      <c r="BG92" s="353"/>
      <c r="BH92" s="353"/>
      <c r="BI92" s="353"/>
      <c r="BJ92" s="2300"/>
      <c r="BK92" s="2300"/>
      <c r="BL92" s="2300"/>
      <c r="BM92" s="2300"/>
      <c r="BN92" s="2300"/>
      <c r="BO92" s="2300"/>
      <c r="BP92" s="2300"/>
      <c r="BQ92" s="2300"/>
      <c r="BR92" s="2300"/>
      <c r="DC92" s="2304"/>
      <c r="DD92" s="2304"/>
      <c r="DE92" s="2304"/>
      <c r="DF92" s="2304"/>
      <c r="DG92" s="2304"/>
      <c r="DH92" s="2304"/>
      <c r="DI92" s="2304"/>
    </row>
    <row r="93" spans="1:113" ht="3" customHeight="1" x14ac:dyDescent="0.25">
      <c r="A93" s="2298"/>
      <c r="B93" s="2299"/>
      <c r="C93" s="18"/>
      <c r="D93" s="1972"/>
      <c r="E93" s="1972"/>
      <c r="F93" s="1972"/>
      <c r="G93" s="1972"/>
      <c r="H93" s="1972"/>
      <c r="I93" s="1972"/>
      <c r="J93" s="1972"/>
      <c r="K93" s="1972"/>
      <c r="L93" s="1972"/>
      <c r="M93" s="1972"/>
      <c r="N93" s="1972"/>
      <c r="O93" s="1972"/>
      <c r="P93" s="1972"/>
      <c r="Q93" s="1972"/>
      <c r="R93" s="1972"/>
      <c r="S93" s="1972"/>
      <c r="T93" s="1972"/>
      <c r="U93" s="1972"/>
      <c r="V93" s="1972"/>
      <c r="W93" s="1972"/>
      <c r="X93" s="1972"/>
      <c r="Y93" s="1972"/>
      <c r="Z93" s="1972"/>
      <c r="AA93" s="1972"/>
      <c r="AB93" s="1972"/>
      <c r="AC93" s="1972"/>
      <c r="AD93" s="1972"/>
      <c r="AE93" s="1972"/>
      <c r="AF93" s="1972"/>
      <c r="AG93" s="2300"/>
      <c r="AH93" s="2300"/>
      <c r="AI93" s="2300"/>
      <c r="AJ93" s="2300"/>
      <c r="AK93" s="2300"/>
      <c r="AL93" s="2300"/>
      <c r="AM93" s="2300"/>
      <c r="AN93" s="2300"/>
      <c r="AO93" s="2300"/>
      <c r="AP93" s="353"/>
      <c r="AQ93" s="353"/>
      <c r="AR93" s="353"/>
      <c r="AS93" s="353"/>
      <c r="AT93" s="353"/>
      <c r="AU93" s="353"/>
      <c r="AV93" s="353"/>
      <c r="AW93" s="353"/>
      <c r="AX93" s="353"/>
      <c r="AY93" s="353"/>
      <c r="AZ93" s="353"/>
      <c r="BA93" s="353"/>
      <c r="BB93" s="353"/>
      <c r="BC93" s="353"/>
      <c r="BD93" s="353"/>
      <c r="BE93" s="353"/>
      <c r="BF93" s="353"/>
      <c r="BG93" s="353"/>
      <c r="BH93" s="353"/>
      <c r="BI93" s="353"/>
      <c r="BJ93" s="2300"/>
      <c r="BK93" s="2300"/>
      <c r="BL93" s="2300"/>
      <c r="BM93" s="2300"/>
      <c r="BN93" s="2300"/>
      <c r="BO93" s="2300"/>
      <c r="BP93" s="2300"/>
      <c r="BQ93" s="2300"/>
      <c r="BR93" s="2300"/>
      <c r="DC93" s="2304"/>
      <c r="DD93" s="2304"/>
      <c r="DE93" s="2304"/>
      <c r="DF93" s="2304"/>
      <c r="DG93" s="2304"/>
      <c r="DH93" s="2304"/>
      <c r="DI93" s="2304"/>
    </row>
    <row r="94" spans="1:113" ht="3" customHeight="1" x14ac:dyDescent="0.25">
      <c r="A94" s="2298"/>
      <c r="B94" s="2299"/>
      <c r="C94" s="18"/>
      <c r="D94" s="1972"/>
      <c r="E94" s="1972"/>
      <c r="F94" s="1972"/>
      <c r="G94" s="1972"/>
      <c r="H94" s="1972"/>
      <c r="I94" s="1972"/>
      <c r="J94" s="1972"/>
      <c r="K94" s="1972"/>
      <c r="L94" s="1972"/>
      <c r="M94" s="1972"/>
      <c r="N94" s="1972"/>
      <c r="O94" s="1972"/>
      <c r="P94" s="1972"/>
      <c r="Q94" s="1972"/>
      <c r="R94" s="1972"/>
      <c r="S94" s="1972"/>
      <c r="T94" s="1972"/>
      <c r="U94" s="1972"/>
      <c r="V94" s="1972"/>
      <c r="W94" s="1972"/>
      <c r="X94" s="1972"/>
      <c r="Y94" s="1972"/>
      <c r="Z94" s="1972"/>
      <c r="AA94" s="1972"/>
      <c r="AB94" s="1972"/>
      <c r="AC94" s="1972"/>
      <c r="AD94" s="1972"/>
      <c r="AE94" s="1972"/>
      <c r="AF94" s="1972"/>
      <c r="AG94" s="2300"/>
      <c r="AH94" s="2300"/>
      <c r="AI94" s="2300"/>
      <c r="AJ94" s="2300"/>
      <c r="AK94" s="2300"/>
      <c r="AL94" s="2300"/>
      <c r="AM94" s="2300"/>
      <c r="AN94" s="2300"/>
      <c r="AO94" s="2300"/>
      <c r="AP94" s="353"/>
      <c r="AQ94" s="353"/>
      <c r="AR94" s="353"/>
      <c r="AS94" s="353"/>
      <c r="AT94" s="353"/>
      <c r="AU94" s="353"/>
      <c r="AV94" s="353"/>
      <c r="AW94" s="353"/>
      <c r="AX94" s="353"/>
      <c r="AY94" s="353"/>
      <c r="AZ94" s="353"/>
      <c r="BA94" s="353"/>
      <c r="BB94" s="353"/>
      <c r="BC94" s="353"/>
      <c r="BD94" s="353"/>
      <c r="BE94" s="353"/>
      <c r="BF94" s="353"/>
      <c r="BG94" s="353"/>
      <c r="BH94" s="353"/>
      <c r="BI94" s="353"/>
      <c r="BJ94" s="2300"/>
      <c r="BK94" s="2300"/>
      <c r="BL94" s="2300"/>
      <c r="BM94" s="2300"/>
      <c r="BN94" s="2300"/>
      <c r="BO94" s="2300"/>
      <c r="BP94" s="2300"/>
      <c r="BQ94" s="2300"/>
      <c r="BR94" s="2300"/>
      <c r="DC94" s="2304"/>
      <c r="DD94" s="2304"/>
      <c r="DE94" s="2304"/>
      <c r="DF94" s="2304"/>
      <c r="DG94" s="2304"/>
      <c r="DH94" s="2304"/>
      <c r="DI94" s="2304"/>
    </row>
    <row r="95" spans="1:113" ht="3" customHeight="1" x14ac:dyDescent="0.25">
      <c r="A95" s="2298"/>
      <c r="B95" s="2299"/>
      <c r="C95" s="18"/>
      <c r="D95" s="1972"/>
      <c r="E95" s="1972"/>
      <c r="F95" s="1972"/>
      <c r="G95" s="1972"/>
      <c r="H95" s="1972"/>
      <c r="I95" s="1972"/>
      <c r="J95" s="1972"/>
      <c r="K95" s="1972"/>
      <c r="L95" s="1972"/>
      <c r="M95" s="1972"/>
      <c r="N95" s="1972"/>
      <c r="O95" s="1972"/>
      <c r="P95" s="1972"/>
      <c r="Q95" s="1972"/>
      <c r="R95" s="1972"/>
      <c r="S95" s="1972"/>
      <c r="T95" s="1972"/>
      <c r="U95" s="1972"/>
      <c r="V95" s="1972"/>
      <c r="W95" s="1972"/>
      <c r="X95" s="1972"/>
      <c r="Y95" s="1972"/>
      <c r="Z95" s="1972"/>
      <c r="AA95" s="1972"/>
      <c r="AB95" s="1972"/>
      <c r="AC95" s="1972"/>
      <c r="AD95" s="1972"/>
      <c r="AE95" s="1972"/>
      <c r="AF95" s="1972"/>
      <c r="AG95" s="2300"/>
      <c r="AH95" s="2300"/>
      <c r="AI95" s="2300"/>
      <c r="AJ95" s="2300"/>
      <c r="AK95" s="2300"/>
      <c r="AL95" s="2300"/>
      <c r="AM95" s="2300"/>
      <c r="AN95" s="2300"/>
      <c r="AO95" s="2300"/>
      <c r="AP95" s="353"/>
      <c r="AQ95" s="353"/>
      <c r="AR95" s="353"/>
      <c r="AS95" s="353"/>
      <c r="AT95" s="353"/>
      <c r="AU95" s="353"/>
      <c r="AV95" s="353"/>
      <c r="AW95" s="353"/>
      <c r="AX95" s="353"/>
      <c r="AY95" s="353"/>
      <c r="AZ95" s="353"/>
      <c r="BA95" s="353"/>
      <c r="BB95" s="353"/>
      <c r="BC95" s="353"/>
      <c r="BD95" s="353"/>
      <c r="BE95" s="353"/>
      <c r="BF95" s="353"/>
      <c r="BG95" s="353"/>
      <c r="BH95" s="353"/>
      <c r="BI95" s="353"/>
      <c r="BJ95" s="2300"/>
      <c r="BK95" s="2300"/>
      <c r="BL95" s="2300"/>
      <c r="BM95" s="2300"/>
      <c r="BN95" s="2300"/>
      <c r="BO95" s="2300"/>
      <c r="BP95" s="2300"/>
      <c r="BQ95" s="2300"/>
      <c r="BR95" s="2300"/>
    </row>
    <row r="96" spans="1:113" ht="3" customHeight="1" x14ac:dyDescent="0.25">
      <c r="A96" s="2298"/>
      <c r="B96" s="2299"/>
      <c r="C96" s="18"/>
      <c r="D96" s="1972"/>
      <c r="E96" s="1972"/>
      <c r="F96" s="1972"/>
      <c r="G96" s="1972"/>
      <c r="H96" s="1972"/>
      <c r="I96" s="1972"/>
      <c r="J96" s="1972"/>
      <c r="K96" s="1972"/>
      <c r="L96" s="1972"/>
      <c r="M96" s="1972"/>
      <c r="N96" s="1972"/>
      <c r="O96" s="1972"/>
      <c r="P96" s="1972"/>
      <c r="Q96" s="1972"/>
      <c r="R96" s="1972"/>
      <c r="S96" s="1972"/>
      <c r="T96" s="1972"/>
      <c r="U96" s="1972"/>
      <c r="V96" s="1972"/>
      <c r="W96" s="1972"/>
      <c r="X96" s="1972"/>
      <c r="Y96" s="1972"/>
      <c r="Z96" s="1972"/>
      <c r="AA96" s="1972"/>
      <c r="AB96" s="1972"/>
      <c r="AC96" s="1972"/>
      <c r="AD96" s="1972"/>
      <c r="AE96" s="1972"/>
      <c r="AF96" s="1972"/>
      <c r="AG96" s="2300"/>
      <c r="AH96" s="2300"/>
      <c r="AI96" s="2300"/>
      <c r="AJ96" s="2300"/>
      <c r="AK96" s="2300"/>
      <c r="AL96" s="2300"/>
      <c r="AM96" s="2300"/>
      <c r="AN96" s="2300"/>
      <c r="AO96" s="2300"/>
      <c r="AP96" s="353"/>
      <c r="AQ96" s="353"/>
      <c r="AR96" s="353"/>
      <c r="AS96" s="353"/>
      <c r="AT96" s="353"/>
      <c r="AU96" s="353"/>
      <c r="AV96" s="353"/>
      <c r="AW96" s="353"/>
      <c r="AX96" s="353"/>
      <c r="AY96" s="353"/>
      <c r="AZ96" s="353"/>
      <c r="BA96" s="353"/>
      <c r="BB96" s="353"/>
      <c r="BC96" s="353"/>
      <c r="BD96" s="353"/>
      <c r="BE96" s="353"/>
      <c r="BF96" s="353"/>
      <c r="BG96" s="353"/>
      <c r="BH96" s="353"/>
      <c r="BI96" s="353"/>
      <c r="BJ96" s="2300"/>
      <c r="BK96" s="2300"/>
      <c r="BL96" s="2300"/>
      <c r="BM96" s="2300"/>
      <c r="BN96" s="2300"/>
      <c r="BO96" s="2300"/>
      <c r="BP96" s="2300"/>
      <c r="BQ96" s="2300"/>
      <c r="BR96" s="2300"/>
    </row>
    <row r="97" spans="1:113" ht="3" customHeight="1" x14ac:dyDescent="0.25">
      <c r="A97" s="2298"/>
      <c r="B97" s="2299"/>
      <c r="C97" s="18"/>
      <c r="D97" s="1972"/>
      <c r="E97" s="1972"/>
      <c r="F97" s="1972"/>
      <c r="G97" s="1972"/>
      <c r="H97" s="1972"/>
      <c r="I97" s="1972"/>
      <c r="J97" s="1972"/>
      <c r="K97" s="1972"/>
      <c r="L97" s="1972"/>
      <c r="M97" s="1972"/>
      <c r="N97" s="1972"/>
      <c r="O97" s="1972"/>
      <c r="P97" s="1972"/>
      <c r="Q97" s="1972"/>
      <c r="R97" s="1972"/>
      <c r="S97" s="1972"/>
      <c r="T97" s="1972"/>
      <c r="U97" s="1972"/>
      <c r="V97" s="1972"/>
      <c r="W97" s="1972"/>
      <c r="X97" s="1972"/>
      <c r="Y97" s="1972"/>
      <c r="Z97" s="1972"/>
      <c r="AA97" s="1972"/>
      <c r="AB97" s="1972"/>
      <c r="AC97" s="1972"/>
      <c r="AD97" s="1972"/>
      <c r="AE97" s="1972"/>
      <c r="AF97" s="1972"/>
      <c r="AG97" s="2300"/>
      <c r="AH97" s="2300"/>
      <c r="AI97" s="2300"/>
      <c r="AJ97" s="2300"/>
      <c r="AK97" s="2300"/>
      <c r="AL97" s="2300"/>
      <c r="AM97" s="2300"/>
      <c r="AN97" s="2300"/>
      <c r="AO97" s="2300"/>
      <c r="AP97" s="353"/>
      <c r="AQ97" s="353"/>
      <c r="AR97" s="353"/>
      <c r="AS97" s="353"/>
      <c r="AT97" s="353"/>
      <c r="AU97" s="353"/>
      <c r="AV97" s="353"/>
      <c r="AW97" s="353"/>
      <c r="AX97" s="353"/>
      <c r="AY97" s="353"/>
      <c r="AZ97" s="353"/>
      <c r="BA97" s="353"/>
      <c r="BB97" s="353"/>
      <c r="BC97" s="353"/>
      <c r="BD97" s="353"/>
      <c r="BE97" s="353"/>
      <c r="BF97" s="353"/>
      <c r="BG97" s="353"/>
      <c r="BH97" s="353"/>
      <c r="BI97" s="353"/>
      <c r="BJ97" s="2300"/>
      <c r="BK97" s="2300"/>
      <c r="BL97" s="2300"/>
      <c r="BM97" s="2300"/>
      <c r="BN97" s="2300"/>
      <c r="BO97" s="2300"/>
      <c r="BP97" s="2300"/>
      <c r="BQ97" s="2300"/>
      <c r="BR97" s="2300"/>
    </row>
    <row r="98" spans="1:113" ht="3" customHeight="1" x14ac:dyDescent="0.25">
      <c r="A98" s="2298"/>
      <c r="B98" s="2299"/>
      <c r="C98" s="18"/>
      <c r="D98" s="1972"/>
      <c r="E98" s="1972"/>
      <c r="F98" s="1972"/>
      <c r="G98" s="1972"/>
      <c r="H98" s="1972"/>
      <c r="I98" s="1972"/>
      <c r="J98" s="1972"/>
      <c r="K98" s="1972"/>
      <c r="L98" s="1972"/>
      <c r="M98" s="1972"/>
      <c r="N98" s="1972"/>
      <c r="O98" s="1972"/>
      <c r="P98" s="1972"/>
      <c r="Q98" s="1972"/>
      <c r="R98" s="1972"/>
      <c r="S98" s="1972"/>
      <c r="T98" s="1972"/>
      <c r="U98" s="1972"/>
      <c r="V98" s="1972"/>
      <c r="W98" s="1972"/>
      <c r="X98" s="1972"/>
      <c r="Y98" s="1972"/>
      <c r="Z98" s="1972"/>
      <c r="AA98" s="1972"/>
      <c r="AB98" s="1972"/>
      <c r="AC98" s="1972"/>
      <c r="AD98" s="1972"/>
      <c r="AE98" s="1972"/>
      <c r="AF98" s="1972"/>
      <c r="AG98" s="2300"/>
      <c r="AH98" s="2300"/>
      <c r="AI98" s="2300"/>
      <c r="AJ98" s="2300"/>
      <c r="AK98" s="2300"/>
      <c r="AL98" s="2300"/>
      <c r="AM98" s="2300"/>
      <c r="AN98" s="2300"/>
      <c r="AO98" s="2300"/>
      <c r="AP98" s="353"/>
      <c r="AQ98" s="353"/>
      <c r="AR98" s="353"/>
      <c r="AS98" s="353"/>
      <c r="AT98" s="353"/>
      <c r="AU98" s="353"/>
      <c r="AV98" s="353"/>
      <c r="AW98" s="353"/>
      <c r="AX98" s="353"/>
      <c r="AY98" s="353"/>
      <c r="AZ98" s="353"/>
      <c r="BA98" s="353"/>
      <c r="BB98" s="353"/>
      <c r="BC98" s="353"/>
      <c r="BD98" s="353"/>
      <c r="BE98" s="353"/>
      <c r="BF98" s="353"/>
      <c r="BG98" s="353"/>
      <c r="BH98" s="353"/>
      <c r="BI98" s="353"/>
      <c r="BJ98" s="2300"/>
      <c r="BK98" s="2300"/>
      <c r="BL98" s="2300"/>
      <c r="BM98" s="2300"/>
      <c r="BN98" s="2300"/>
      <c r="BO98" s="2300"/>
      <c r="BP98" s="2300"/>
      <c r="BQ98" s="2300"/>
      <c r="BR98" s="2300"/>
    </row>
    <row r="99" spans="1:113" ht="3" customHeight="1" x14ac:dyDescent="0.25">
      <c r="A99" s="2298"/>
      <c r="B99" s="2299"/>
      <c r="C99" s="18"/>
      <c r="D99" s="1972"/>
      <c r="E99" s="1972"/>
      <c r="F99" s="1972"/>
      <c r="G99" s="1972"/>
      <c r="H99" s="1972"/>
      <c r="I99" s="1972"/>
      <c r="J99" s="1972"/>
      <c r="K99" s="1972"/>
      <c r="L99" s="1972"/>
      <c r="M99" s="1972"/>
      <c r="N99" s="1972"/>
      <c r="O99" s="1972"/>
      <c r="P99" s="1972"/>
      <c r="Q99" s="1972"/>
      <c r="R99" s="1972"/>
      <c r="S99" s="1972"/>
      <c r="T99" s="1972"/>
      <c r="U99" s="1972"/>
      <c r="V99" s="1972"/>
      <c r="W99" s="1972"/>
      <c r="X99" s="1972"/>
      <c r="Y99" s="1972"/>
      <c r="Z99" s="1972"/>
      <c r="AA99" s="1972"/>
      <c r="AB99" s="1972"/>
      <c r="AC99" s="1972"/>
      <c r="AD99" s="1972"/>
      <c r="AE99" s="1972"/>
      <c r="AF99" s="1972"/>
      <c r="AG99" s="2300"/>
      <c r="AH99" s="2300"/>
      <c r="AI99" s="2300"/>
      <c r="AJ99" s="2300"/>
      <c r="AK99" s="2300"/>
      <c r="AL99" s="2300"/>
      <c r="AM99" s="2300"/>
      <c r="AN99" s="2300"/>
      <c r="AO99" s="2300"/>
      <c r="AP99" s="353"/>
      <c r="AQ99" s="353"/>
      <c r="AR99" s="353"/>
      <c r="AS99" s="353"/>
      <c r="AT99" s="353"/>
      <c r="AU99" s="353"/>
      <c r="AV99" s="353"/>
      <c r="AW99" s="353"/>
      <c r="AX99" s="353"/>
      <c r="AY99" s="353"/>
      <c r="AZ99" s="353"/>
      <c r="BA99" s="353"/>
      <c r="BB99" s="353"/>
      <c r="BC99" s="353"/>
      <c r="BD99" s="353"/>
      <c r="BE99" s="353"/>
      <c r="BF99" s="353"/>
      <c r="BG99" s="353"/>
      <c r="BH99" s="353"/>
      <c r="BI99" s="353"/>
      <c r="BJ99" s="2300"/>
      <c r="BK99" s="2300"/>
      <c r="BL99" s="2300"/>
      <c r="BM99" s="2300"/>
      <c r="BN99" s="2300"/>
      <c r="BO99" s="2300"/>
      <c r="BP99" s="2300"/>
      <c r="BQ99" s="2300"/>
      <c r="BR99" s="2300"/>
    </row>
    <row r="100" spans="1:113" ht="3" customHeight="1" x14ac:dyDescent="0.25">
      <c r="A100" s="2298"/>
      <c r="B100" s="2299"/>
      <c r="C100" s="18"/>
      <c r="D100" s="1972"/>
      <c r="E100" s="1972"/>
      <c r="F100" s="1972"/>
      <c r="G100" s="1972"/>
      <c r="H100" s="1972"/>
      <c r="I100" s="1972"/>
      <c r="J100" s="1972"/>
      <c r="K100" s="1972"/>
      <c r="L100" s="1972"/>
      <c r="M100" s="1972"/>
      <c r="N100" s="1972"/>
      <c r="O100" s="1972"/>
      <c r="P100" s="1972"/>
      <c r="Q100" s="1972"/>
      <c r="R100" s="1972"/>
      <c r="S100" s="1972"/>
      <c r="T100" s="1972"/>
      <c r="U100" s="1972"/>
      <c r="V100" s="1972"/>
      <c r="W100" s="1972"/>
      <c r="X100" s="1972"/>
      <c r="Y100" s="1972"/>
      <c r="Z100" s="1972"/>
      <c r="AA100" s="1972"/>
      <c r="AB100" s="1972"/>
      <c r="AC100" s="1972"/>
      <c r="AD100" s="1972"/>
      <c r="AE100" s="1972"/>
      <c r="AF100" s="1972"/>
      <c r="AG100" s="2300"/>
      <c r="AH100" s="2300"/>
      <c r="AI100" s="2300"/>
      <c r="AJ100" s="2300"/>
      <c r="AK100" s="2300"/>
      <c r="AL100" s="2300"/>
      <c r="AM100" s="2300"/>
      <c r="AN100" s="2300"/>
      <c r="AO100" s="2300"/>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2300"/>
      <c r="BK100" s="2300"/>
      <c r="BL100" s="2300"/>
      <c r="BM100" s="2300"/>
      <c r="BN100" s="2300"/>
      <c r="BO100" s="2300"/>
      <c r="BP100" s="2300"/>
      <c r="BQ100" s="2300"/>
      <c r="BR100" s="2300"/>
    </row>
    <row r="101" spans="1:113" ht="3" customHeight="1" x14ac:dyDescent="0.25">
      <c r="A101" s="2298"/>
      <c r="B101" s="2299"/>
      <c r="C101" s="18"/>
      <c r="D101" s="1972"/>
      <c r="E101" s="1972"/>
      <c r="F101" s="1972"/>
      <c r="G101" s="1972"/>
      <c r="H101" s="1972"/>
      <c r="I101" s="1972"/>
      <c r="J101" s="1972"/>
      <c r="K101" s="1972"/>
      <c r="L101" s="1972"/>
      <c r="M101" s="1972"/>
      <c r="N101" s="1972"/>
      <c r="O101" s="1972"/>
      <c r="P101" s="1972"/>
      <c r="Q101" s="1972"/>
      <c r="R101" s="1972"/>
      <c r="S101" s="1972"/>
      <c r="T101" s="1972"/>
      <c r="U101" s="1972"/>
      <c r="V101" s="1972"/>
      <c r="W101" s="1972"/>
      <c r="X101" s="1972"/>
      <c r="Y101" s="1972"/>
      <c r="Z101" s="1972"/>
      <c r="AA101" s="1972"/>
      <c r="AB101" s="1972"/>
      <c r="AC101" s="1972"/>
      <c r="AD101" s="1972"/>
      <c r="AE101" s="1972"/>
      <c r="AF101" s="1972"/>
      <c r="AG101" s="2300"/>
      <c r="AH101" s="2300"/>
      <c r="AI101" s="2300"/>
      <c r="AJ101" s="2300"/>
      <c r="AK101" s="2300"/>
      <c r="AL101" s="2300"/>
      <c r="AM101" s="2300"/>
      <c r="AN101" s="2300"/>
      <c r="AO101" s="2300"/>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2300"/>
      <c r="BK101" s="2300"/>
      <c r="BL101" s="2300"/>
      <c r="BM101" s="2300"/>
      <c r="BN101" s="2300"/>
      <c r="BO101" s="2300"/>
      <c r="BP101" s="2300"/>
      <c r="BQ101" s="2300"/>
      <c r="BR101" s="2300"/>
    </row>
    <row r="102" spans="1:113" ht="3" customHeight="1" x14ac:dyDescent="0.25">
      <c r="A102" s="2298"/>
      <c r="B102" s="2299"/>
      <c r="C102" s="18"/>
      <c r="D102" s="1972"/>
      <c r="E102" s="1972"/>
      <c r="F102" s="1972"/>
      <c r="G102" s="1972"/>
      <c r="H102" s="1972"/>
      <c r="I102" s="1972"/>
      <c r="J102" s="1972"/>
      <c r="K102" s="1972"/>
      <c r="L102" s="1972"/>
      <c r="M102" s="1972"/>
      <c r="N102" s="1972"/>
      <c r="O102" s="1972"/>
      <c r="P102" s="1972"/>
      <c r="Q102" s="1972"/>
      <c r="R102" s="1972"/>
      <c r="S102" s="1972"/>
      <c r="T102" s="1972"/>
      <c r="U102" s="1972"/>
      <c r="V102" s="1972"/>
      <c r="W102" s="1972"/>
      <c r="X102" s="1972"/>
      <c r="Y102" s="1972"/>
      <c r="Z102" s="1972"/>
      <c r="AA102" s="1972"/>
      <c r="AB102" s="1972"/>
      <c r="AC102" s="1972"/>
      <c r="AD102" s="1972"/>
      <c r="AE102" s="1972"/>
      <c r="AF102" s="1972"/>
      <c r="AG102" s="2300"/>
      <c r="AH102" s="2300"/>
      <c r="AI102" s="2300"/>
      <c r="AJ102" s="2300"/>
      <c r="AK102" s="2300"/>
      <c r="AL102" s="2300"/>
      <c r="AM102" s="2300"/>
      <c r="AN102" s="2300"/>
      <c r="AO102" s="2300"/>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2300"/>
      <c r="BK102" s="2300"/>
      <c r="BL102" s="2300"/>
      <c r="BM102" s="2300"/>
      <c r="BN102" s="2300"/>
      <c r="BO102" s="2300"/>
      <c r="BP102" s="2300"/>
      <c r="BQ102" s="2300"/>
      <c r="BR102" s="2300"/>
    </row>
    <row r="103" spans="1:113" ht="3" customHeight="1" x14ac:dyDescent="0.25">
      <c r="A103" s="2298"/>
      <c r="B103" s="2299"/>
      <c r="C103" s="18"/>
      <c r="D103" s="1972"/>
      <c r="E103" s="1972"/>
      <c r="F103" s="1972"/>
      <c r="G103" s="1972"/>
      <c r="H103" s="1972"/>
      <c r="I103" s="1972"/>
      <c r="J103" s="1972"/>
      <c r="K103" s="1972"/>
      <c r="L103" s="1972"/>
      <c r="M103" s="1972"/>
      <c r="N103" s="1972"/>
      <c r="O103" s="1972"/>
      <c r="P103" s="1972"/>
      <c r="Q103" s="1972"/>
      <c r="R103" s="1972"/>
      <c r="S103" s="1972"/>
      <c r="T103" s="1972"/>
      <c r="U103" s="1972"/>
      <c r="V103" s="1972"/>
      <c r="W103" s="1972"/>
      <c r="X103" s="1972"/>
      <c r="Y103" s="1972"/>
      <c r="Z103" s="1972"/>
      <c r="AA103" s="1972"/>
      <c r="AB103" s="1972"/>
      <c r="AC103" s="1972"/>
      <c r="AD103" s="1972"/>
      <c r="AE103" s="1972"/>
      <c r="AF103" s="1972"/>
      <c r="AG103" s="2300"/>
      <c r="AH103" s="2300"/>
      <c r="AI103" s="2300"/>
      <c r="AJ103" s="2300"/>
      <c r="AK103" s="2300"/>
      <c r="AL103" s="2300"/>
      <c r="AM103" s="2300"/>
      <c r="AN103" s="2300"/>
      <c r="AO103" s="2300"/>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2300"/>
      <c r="BK103" s="2300"/>
      <c r="BL103" s="2300"/>
      <c r="BM103" s="2300"/>
      <c r="BN103" s="2300"/>
      <c r="BO103" s="2300"/>
      <c r="BP103" s="2300"/>
      <c r="BQ103" s="2300"/>
      <c r="BR103" s="2300"/>
      <c r="DC103" s="2236"/>
      <c r="DD103" s="2236"/>
      <c r="DE103" s="2236"/>
      <c r="DF103" s="2236"/>
      <c r="DG103" s="2236"/>
      <c r="DH103" s="2236"/>
      <c r="DI103" s="2236"/>
    </row>
    <row r="104" spans="1:113" ht="3" customHeight="1" x14ac:dyDescent="0.25">
      <c r="A104" s="2298"/>
      <c r="B104" s="2299"/>
      <c r="C104" s="18"/>
      <c r="D104" s="1972"/>
      <c r="E104" s="1972"/>
      <c r="F104" s="1972"/>
      <c r="G104" s="1972"/>
      <c r="H104" s="1972"/>
      <c r="I104" s="1972"/>
      <c r="J104" s="1972"/>
      <c r="K104" s="1972"/>
      <c r="L104" s="1972"/>
      <c r="M104" s="1972"/>
      <c r="N104" s="1972"/>
      <c r="O104" s="1972"/>
      <c r="P104" s="1972"/>
      <c r="Q104" s="1972"/>
      <c r="R104" s="1972"/>
      <c r="S104" s="1972"/>
      <c r="T104" s="1972"/>
      <c r="U104" s="1972"/>
      <c r="V104" s="1972"/>
      <c r="W104" s="1972"/>
      <c r="X104" s="1972"/>
      <c r="Y104" s="1972"/>
      <c r="Z104" s="1972"/>
      <c r="AA104" s="1972"/>
      <c r="AB104" s="1972"/>
      <c r="AC104" s="1972"/>
      <c r="AD104" s="1972"/>
      <c r="AE104" s="1972"/>
      <c r="AF104" s="1972"/>
      <c r="AG104" s="2300"/>
      <c r="AH104" s="2300"/>
      <c r="AI104" s="2300"/>
      <c r="AJ104" s="2300"/>
      <c r="AK104" s="2300"/>
      <c r="AL104" s="2300"/>
      <c r="AM104" s="2300"/>
      <c r="AN104" s="2300"/>
      <c r="AO104" s="2300"/>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2300"/>
      <c r="BK104" s="2300"/>
      <c r="BL104" s="2300"/>
      <c r="BM104" s="2300"/>
      <c r="BN104" s="2300"/>
      <c r="BO104" s="2300"/>
      <c r="BP104" s="2300"/>
      <c r="BQ104" s="2300"/>
      <c r="BR104" s="2300"/>
      <c r="DC104" s="2236"/>
      <c r="DD104" s="2236"/>
      <c r="DE104" s="2236"/>
      <c r="DF104" s="2236"/>
      <c r="DG104" s="2236"/>
      <c r="DH104" s="2236"/>
      <c r="DI104" s="2236"/>
    </row>
    <row r="105" spans="1:113" ht="3" customHeight="1" x14ac:dyDescent="0.25">
      <c r="A105" s="2298"/>
      <c r="B105" s="2299"/>
      <c r="C105" s="18"/>
      <c r="D105" s="1972"/>
      <c r="E105" s="1972"/>
      <c r="F105" s="1972"/>
      <c r="G105" s="1972"/>
      <c r="H105" s="1972"/>
      <c r="I105" s="1972"/>
      <c r="J105" s="1972"/>
      <c r="K105" s="1972"/>
      <c r="L105" s="1972"/>
      <c r="M105" s="1972"/>
      <c r="N105" s="1972"/>
      <c r="O105" s="1972"/>
      <c r="P105" s="1972"/>
      <c r="Q105" s="1972"/>
      <c r="R105" s="1972"/>
      <c r="S105" s="1972"/>
      <c r="T105" s="1972"/>
      <c r="U105" s="1972"/>
      <c r="V105" s="1972"/>
      <c r="W105" s="1972"/>
      <c r="X105" s="1972"/>
      <c r="Y105" s="1972"/>
      <c r="Z105" s="1972"/>
      <c r="AA105" s="1972"/>
      <c r="AB105" s="1972"/>
      <c r="AC105" s="1972"/>
      <c r="AD105" s="1972"/>
      <c r="AE105" s="1972"/>
      <c r="AF105" s="1972"/>
      <c r="AG105" s="2300"/>
      <c r="AH105" s="2300"/>
      <c r="AI105" s="2300"/>
      <c r="AJ105" s="2300"/>
      <c r="AK105" s="2300"/>
      <c r="AL105" s="2300"/>
      <c r="AM105" s="2300"/>
      <c r="AN105" s="2300"/>
      <c r="AO105" s="2300"/>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2300"/>
      <c r="BK105" s="2300"/>
      <c r="BL105" s="2300"/>
      <c r="BM105" s="2300"/>
      <c r="BN105" s="2300"/>
      <c r="BO105" s="2300"/>
      <c r="BP105" s="2300"/>
      <c r="BQ105" s="2300"/>
      <c r="BR105" s="2300"/>
      <c r="DC105" s="2236"/>
      <c r="DD105" s="2236"/>
      <c r="DE105" s="2236"/>
      <c r="DF105" s="2236"/>
      <c r="DG105" s="2236"/>
      <c r="DH105" s="2236"/>
      <c r="DI105" s="2236"/>
    </row>
    <row r="106" spans="1:113" ht="3" customHeight="1" x14ac:dyDescent="0.25">
      <c r="A106" s="2298"/>
      <c r="B106" s="2299"/>
      <c r="C106" s="18"/>
      <c r="D106" s="1972"/>
      <c r="E106" s="1972"/>
      <c r="F106" s="1972"/>
      <c r="G106" s="1972"/>
      <c r="H106" s="1972"/>
      <c r="I106" s="1972"/>
      <c r="J106" s="1972"/>
      <c r="K106" s="1972"/>
      <c r="L106" s="1972"/>
      <c r="M106" s="1972"/>
      <c r="N106" s="1972"/>
      <c r="O106" s="1972"/>
      <c r="P106" s="1972"/>
      <c r="Q106" s="1972"/>
      <c r="R106" s="1972"/>
      <c r="S106" s="1972"/>
      <c r="T106" s="1972"/>
      <c r="U106" s="1972"/>
      <c r="V106" s="1972"/>
      <c r="W106" s="1972"/>
      <c r="X106" s="1972"/>
      <c r="Y106" s="1972"/>
      <c r="Z106" s="1972"/>
      <c r="AA106" s="1972"/>
      <c r="AB106" s="1972"/>
      <c r="AC106" s="1972"/>
      <c r="AD106" s="1972"/>
      <c r="AE106" s="1972"/>
      <c r="AF106" s="1972"/>
      <c r="AG106" s="2300"/>
      <c r="AH106" s="2300"/>
      <c r="AI106" s="2300"/>
      <c r="AJ106" s="2300"/>
      <c r="AK106" s="2300"/>
      <c r="AL106" s="2300"/>
      <c r="AM106" s="2300"/>
      <c r="AN106" s="2300"/>
      <c r="AO106" s="2300"/>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2300"/>
      <c r="BK106" s="2300"/>
      <c r="BL106" s="2300"/>
      <c r="BM106" s="2300"/>
      <c r="BN106" s="2300"/>
      <c r="BO106" s="2300"/>
      <c r="BP106" s="2300"/>
      <c r="BQ106" s="2300"/>
      <c r="BR106" s="2300"/>
      <c r="DC106" s="2236"/>
      <c r="DD106" s="2236"/>
      <c r="DE106" s="2236"/>
      <c r="DF106" s="2236"/>
      <c r="DG106" s="2236"/>
      <c r="DH106" s="2236"/>
      <c r="DI106" s="2236"/>
    </row>
    <row r="107" spans="1:113" ht="3" customHeight="1" x14ac:dyDescent="0.25">
      <c r="A107" s="2298"/>
      <c r="B107" s="2299"/>
      <c r="C107" s="18"/>
      <c r="D107" s="1972"/>
      <c r="E107" s="1972"/>
      <c r="F107" s="1972"/>
      <c r="G107" s="1972"/>
      <c r="H107" s="1972"/>
      <c r="I107" s="1972"/>
      <c r="J107" s="1972"/>
      <c r="K107" s="1972"/>
      <c r="L107" s="1972"/>
      <c r="M107" s="1972"/>
      <c r="N107" s="1972"/>
      <c r="O107" s="1972"/>
      <c r="P107" s="1972"/>
      <c r="Q107" s="1972"/>
      <c r="R107" s="1972"/>
      <c r="S107" s="1972"/>
      <c r="T107" s="1972"/>
      <c r="U107" s="1972"/>
      <c r="V107" s="1972"/>
      <c r="W107" s="1972"/>
      <c r="X107" s="1972"/>
      <c r="Y107" s="1972"/>
      <c r="Z107" s="1972"/>
      <c r="AA107" s="1972"/>
      <c r="AB107" s="1972"/>
      <c r="AC107" s="1972"/>
      <c r="AD107" s="1972"/>
      <c r="AE107" s="1972"/>
      <c r="AF107" s="1972"/>
      <c r="AG107" s="2300"/>
      <c r="AH107" s="2300"/>
      <c r="AI107" s="2300"/>
      <c r="AJ107" s="2300"/>
      <c r="AK107" s="2300"/>
      <c r="AL107" s="2300"/>
      <c r="AM107" s="2300"/>
      <c r="AN107" s="2300"/>
      <c r="AO107" s="2300"/>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2300"/>
      <c r="BK107" s="2300"/>
      <c r="BL107" s="2300"/>
      <c r="BM107" s="2300"/>
      <c r="BN107" s="2300"/>
      <c r="BO107" s="2300"/>
      <c r="BP107" s="2300"/>
      <c r="BQ107" s="2300"/>
      <c r="BR107" s="2300"/>
    </row>
    <row r="108" spans="1:113" ht="3" customHeight="1" x14ac:dyDescent="0.25">
      <c r="A108" s="2298"/>
      <c r="B108" s="2299"/>
      <c r="C108" s="18"/>
      <c r="D108" s="1972"/>
      <c r="E108" s="1972"/>
      <c r="F108" s="1972"/>
      <c r="G108" s="1972"/>
      <c r="H108" s="1972"/>
      <c r="I108" s="1972"/>
      <c r="J108" s="1972"/>
      <c r="K108" s="1972"/>
      <c r="L108" s="1972"/>
      <c r="M108" s="1972"/>
      <c r="N108" s="1972"/>
      <c r="O108" s="1972"/>
      <c r="P108" s="1972"/>
      <c r="Q108" s="1972"/>
      <c r="R108" s="1972"/>
      <c r="S108" s="1972"/>
      <c r="T108" s="1972"/>
      <c r="U108" s="1972"/>
      <c r="V108" s="1972"/>
      <c r="W108" s="1972"/>
      <c r="X108" s="1972"/>
      <c r="Y108" s="1972"/>
      <c r="Z108" s="1972"/>
      <c r="AA108" s="1972"/>
      <c r="AB108" s="1972"/>
      <c r="AC108" s="1972"/>
      <c r="AD108" s="1972"/>
      <c r="AE108" s="1972"/>
      <c r="AF108" s="1972"/>
      <c r="AG108" s="2300"/>
      <c r="AH108" s="2300"/>
      <c r="AI108" s="2300"/>
      <c r="AJ108" s="2300"/>
      <c r="AK108" s="2300"/>
      <c r="AL108" s="2300"/>
      <c r="AM108" s="2300"/>
      <c r="AN108" s="2300"/>
      <c r="AO108" s="2300"/>
      <c r="AP108" s="354"/>
      <c r="AQ108" s="354"/>
      <c r="AR108" s="354"/>
      <c r="AS108" s="354"/>
      <c r="AT108" s="354"/>
      <c r="AU108" s="354"/>
      <c r="AV108" s="354"/>
      <c r="AW108" s="354"/>
      <c r="AX108" s="354"/>
      <c r="AY108" s="354"/>
      <c r="AZ108" s="354"/>
      <c r="BA108" s="354"/>
      <c r="BB108" s="354"/>
      <c r="BC108" s="354"/>
      <c r="BD108" s="354"/>
      <c r="BE108" s="354"/>
      <c r="BF108" s="354"/>
      <c r="BG108" s="354"/>
      <c r="BH108" s="354"/>
      <c r="BI108" s="354"/>
      <c r="BJ108" s="2300"/>
      <c r="BK108" s="2300"/>
      <c r="BL108" s="2300"/>
      <c r="BM108" s="2300"/>
      <c r="BN108" s="2300"/>
      <c r="BO108" s="2300"/>
      <c r="BP108" s="2300"/>
      <c r="BQ108" s="2300"/>
      <c r="BR108" s="2300"/>
    </row>
    <row r="109" spans="1:113" ht="3" customHeight="1" x14ac:dyDescent="0.25">
      <c r="A109" s="2298"/>
      <c r="B109" s="2299"/>
      <c r="C109" s="18"/>
      <c r="D109" s="1972"/>
      <c r="E109" s="1972"/>
      <c r="F109" s="1972"/>
      <c r="G109" s="1972"/>
      <c r="H109" s="1972"/>
      <c r="I109" s="1972"/>
      <c r="J109" s="1972"/>
      <c r="K109" s="1972"/>
      <c r="L109" s="1972"/>
      <c r="M109" s="1972"/>
      <c r="N109" s="1972"/>
      <c r="O109" s="1972"/>
      <c r="P109" s="1972"/>
      <c r="Q109" s="1972"/>
      <c r="R109" s="1972"/>
      <c r="S109" s="1972"/>
      <c r="T109" s="1972"/>
      <c r="U109" s="1972"/>
      <c r="V109" s="1972"/>
      <c r="W109" s="1972"/>
      <c r="X109" s="1972"/>
      <c r="Y109" s="1972"/>
      <c r="Z109" s="1972"/>
      <c r="AA109" s="1972"/>
      <c r="AB109" s="1972"/>
      <c r="AC109" s="1972"/>
      <c r="AD109" s="1972"/>
      <c r="AE109" s="1972"/>
      <c r="AF109" s="1972"/>
      <c r="AG109" s="2300"/>
      <c r="AH109" s="2300"/>
      <c r="AI109" s="2300"/>
      <c r="AJ109" s="2300"/>
      <c r="AK109" s="2300"/>
      <c r="AL109" s="2300"/>
      <c r="AM109" s="2300"/>
      <c r="AN109" s="2300"/>
      <c r="AO109" s="2300"/>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2300"/>
      <c r="BK109" s="2300"/>
      <c r="BL109" s="2300"/>
      <c r="BM109" s="2300"/>
      <c r="BN109" s="2300"/>
      <c r="BO109" s="2300"/>
      <c r="BP109" s="2300"/>
      <c r="BQ109" s="2300"/>
      <c r="BR109" s="2300"/>
    </row>
    <row r="110" spans="1:113" ht="3" customHeight="1" x14ac:dyDescent="0.25">
      <c r="A110" s="2298"/>
      <c r="B110" s="2299"/>
      <c r="C110" s="18"/>
      <c r="D110" s="18"/>
      <c r="E110" s="18"/>
      <c r="F110" s="18"/>
      <c r="G110" s="18"/>
      <c r="H110" s="18"/>
    </row>
    <row r="111" spans="1:113" ht="3" customHeight="1" x14ac:dyDescent="0.25">
      <c r="A111" s="2298"/>
      <c r="B111" s="2299"/>
      <c r="C111" s="18"/>
      <c r="D111" s="18"/>
      <c r="E111" s="18"/>
      <c r="F111" s="18"/>
      <c r="G111" s="18"/>
      <c r="H111" s="18"/>
    </row>
    <row r="112" spans="1:113" ht="3" customHeight="1" x14ac:dyDescent="0.25">
      <c r="A112" s="2298"/>
      <c r="B112" s="2299"/>
      <c r="C112" s="18"/>
      <c r="D112" s="18"/>
      <c r="E112" s="18"/>
      <c r="F112" s="18"/>
      <c r="G112" s="18"/>
      <c r="H112" s="18"/>
    </row>
    <row r="113" spans="1:113" ht="3" customHeight="1" x14ac:dyDescent="0.25">
      <c r="A113" s="2298"/>
      <c r="B113" s="2299"/>
      <c r="C113" s="18"/>
      <c r="D113" s="18"/>
      <c r="E113" s="18"/>
      <c r="F113" s="18"/>
      <c r="G113" s="18"/>
      <c r="H113" s="18"/>
    </row>
    <row r="114" spans="1:113" ht="3" customHeight="1" x14ac:dyDescent="0.25">
      <c r="A114" s="2298"/>
      <c r="B114" s="2299"/>
      <c r="C114" s="18"/>
      <c r="D114" s="18"/>
      <c r="E114" s="18"/>
      <c r="F114" s="18"/>
      <c r="G114" s="18"/>
      <c r="H114" s="18"/>
    </row>
    <row r="115" spans="1:113" ht="3" customHeight="1" x14ac:dyDescent="0.25">
      <c r="A115" s="2298"/>
      <c r="B115" s="2299"/>
      <c r="C115" s="18"/>
      <c r="D115" s="18"/>
      <c r="E115" s="18"/>
      <c r="F115" s="18"/>
      <c r="G115" s="18"/>
      <c r="H115" s="18"/>
    </row>
    <row r="116" spans="1:113" ht="3" customHeight="1" x14ac:dyDescent="0.25">
      <c r="A116" s="2298"/>
      <c r="B116" s="2299"/>
      <c r="C116" s="18"/>
      <c r="D116" s="18"/>
      <c r="E116" s="18"/>
      <c r="F116" s="18"/>
      <c r="G116" s="18"/>
      <c r="H116" s="18"/>
    </row>
    <row r="117" spans="1:113" ht="3" customHeight="1" x14ac:dyDescent="0.25">
      <c r="A117" s="2298"/>
      <c r="B117" s="2299"/>
      <c r="C117" s="18"/>
      <c r="D117" s="18"/>
      <c r="E117" s="18"/>
      <c r="F117" s="18"/>
      <c r="G117" s="18"/>
      <c r="H117" s="18"/>
    </row>
    <row r="118" spans="1:113" ht="3" customHeight="1" x14ac:dyDescent="0.25">
      <c r="A118" s="2298"/>
      <c r="B118" s="2299"/>
      <c r="C118" s="18"/>
      <c r="D118" s="18"/>
      <c r="E118" s="18"/>
      <c r="F118" s="18"/>
      <c r="G118" s="18"/>
      <c r="H118" s="18"/>
    </row>
    <row r="119" spans="1:113" ht="3" customHeight="1" x14ac:dyDescent="0.25">
      <c r="A119" s="2298"/>
      <c r="B119" s="2299"/>
      <c r="C119" s="18"/>
      <c r="D119" s="18"/>
      <c r="E119" s="18"/>
      <c r="F119" s="18"/>
      <c r="G119" s="18"/>
      <c r="H119" s="18"/>
    </row>
    <row r="120" spans="1:113" x14ac:dyDescent="0.25">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338"/>
      <c r="AE120" s="338"/>
      <c r="AF120" s="338"/>
      <c r="AG120" s="338"/>
      <c r="AH120" s="338"/>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c r="CI120" s="338"/>
      <c r="CJ120" s="338"/>
      <c r="CK120" s="338"/>
      <c r="CL120" s="338"/>
      <c r="CM120" s="338"/>
      <c r="CN120" s="338"/>
      <c r="CO120" s="338"/>
      <c r="CP120" s="338"/>
      <c r="CQ120" s="338"/>
      <c r="CR120" s="338"/>
      <c r="CS120" s="338"/>
      <c r="CT120" s="338"/>
      <c r="CU120" s="338"/>
      <c r="CV120" s="338"/>
      <c r="CW120" s="338"/>
      <c r="CX120" s="338"/>
      <c r="CY120" s="338"/>
      <c r="CZ120" s="338"/>
      <c r="DA120" s="338"/>
      <c r="DB120" s="338"/>
      <c r="DC120" s="338"/>
      <c r="DD120" s="338"/>
      <c r="DE120" s="338"/>
      <c r="DF120" s="338"/>
      <c r="DG120" s="338"/>
      <c r="DH120" s="338"/>
      <c r="DI120" s="338"/>
    </row>
    <row r="122" spans="1:113" ht="15" customHeight="1" x14ac:dyDescent="0.25">
      <c r="B122" s="2133" t="s">
        <v>934</v>
      </c>
      <c r="C122" s="2134"/>
      <c r="D122" s="2134"/>
      <c r="E122" s="2134"/>
      <c r="F122" s="2134"/>
      <c r="G122" s="2134"/>
      <c r="H122" s="2134"/>
      <c r="I122" s="2134"/>
      <c r="J122" s="2134"/>
      <c r="K122" s="2134"/>
      <c r="L122" s="2134"/>
      <c r="M122" s="2134"/>
      <c r="N122" s="2134"/>
      <c r="O122" s="2134"/>
      <c r="P122" s="2134"/>
      <c r="Q122" s="2134"/>
      <c r="R122" s="2134"/>
      <c r="S122" s="2134"/>
      <c r="T122" s="2134"/>
      <c r="U122" s="2134"/>
      <c r="V122" s="2134"/>
      <c r="W122" s="2134"/>
      <c r="X122" s="2134"/>
      <c r="Y122" s="2134"/>
      <c r="Z122" s="2134"/>
      <c r="AA122" s="2134"/>
      <c r="AB122" s="2134"/>
      <c r="AC122" s="2134"/>
      <c r="AD122" s="2134"/>
      <c r="AE122" s="2134"/>
      <c r="AF122" s="2134"/>
      <c r="AG122" s="2134"/>
      <c r="AH122" s="2134"/>
      <c r="AI122" s="2134"/>
      <c r="AJ122" s="2134"/>
      <c r="AK122" s="2134"/>
      <c r="AL122" s="2134"/>
      <c r="AM122" s="2134"/>
      <c r="AN122" s="2134"/>
      <c r="AO122" s="2134"/>
      <c r="AP122" s="2134"/>
      <c r="AQ122" s="2134"/>
      <c r="AR122" s="2134"/>
      <c r="AS122" s="2134"/>
      <c r="AT122" s="2134"/>
      <c r="AU122" s="2134"/>
      <c r="AV122" s="2134"/>
      <c r="AW122" s="2134"/>
      <c r="AX122" s="2134"/>
      <c r="AY122" s="2134"/>
      <c r="AZ122" s="2134"/>
      <c r="BA122" s="2134"/>
      <c r="BB122" s="2134"/>
      <c r="BC122" s="2134"/>
      <c r="BD122" s="2134"/>
      <c r="BE122" s="2134"/>
      <c r="BF122" s="2134"/>
      <c r="BG122" s="2134"/>
      <c r="BH122" s="2134"/>
      <c r="BI122" s="2134"/>
      <c r="BJ122" s="2134"/>
      <c r="BK122" s="2134"/>
      <c r="BL122" s="2134"/>
      <c r="BM122" s="2134"/>
      <c r="BN122" s="2134"/>
      <c r="BO122" s="2134"/>
      <c r="BP122" s="2134"/>
      <c r="BQ122" s="2134"/>
      <c r="BR122" s="2134"/>
      <c r="BS122" s="2134"/>
      <c r="BT122" s="2134"/>
      <c r="BU122" s="2134"/>
      <c r="BV122" s="2134"/>
      <c r="BW122" s="2134"/>
      <c r="BX122" s="2134"/>
      <c r="BY122" s="2134"/>
      <c r="BZ122" s="2134"/>
      <c r="CA122" s="2134"/>
      <c r="CB122" s="2134"/>
      <c r="CC122" s="2134"/>
      <c r="CD122" s="2134"/>
      <c r="CE122" s="2134"/>
      <c r="CF122" s="2134"/>
      <c r="CG122" s="2134"/>
      <c r="CH122" s="2135"/>
      <c r="CI122" s="2127" t="s">
        <v>921</v>
      </c>
      <c r="CJ122" s="2127"/>
      <c r="CK122" s="2127"/>
      <c r="CL122" s="2127"/>
      <c r="CM122" s="2127"/>
      <c r="CN122" s="2127"/>
      <c r="CO122" s="2127"/>
      <c r="CP122" s="2127"/>
      <c r="CQ122" s="2127"/>
      <c r="CR122" s="2127"/>
      <c r="CS122" s="2127"/>
      <c r="CT122" s="2127"/>
      <c r="CU122" s="2127" t="s">
        <v>888</v>
      </c>
      <c r="CV122" s="2127"/>
      <c r="CW122" s="2127"/>
      <c r="CX122" s="2127"/>
      <c r="CY122" s="2127"/>
      <c r="CZ122" s="2127"/>
      <c r="DA122" s="2127"/>
      <c r="DB122" s="2127"/>
      <c r="DC122" s="2127"/>
      <c r="DD122" s="2127"/>
      <c r="DE122" s="2127"/>
      <c r="DF122" s="2127"/>
    </row>
    <row r="123" spans="1:113" ht="15" customHeight="1" x14ac:dyDescent="0.25">
      <c r="B123" s="2292" t="s">
        <v>948</v>
      </c>
      <c r="C123" s="2293"/>
      <c r="D123" s="2293"/>
      <c r="E123" s="2293"/>
      <c r="F123" s="2293"/>
      <c r="G123" s="2293"/>
      <c r="H123" s="2293"/>
      <c r="I123" s="2293"/>
      <c r="J123" s="2293"/>
      <c r="K123" s="2293"/>
      <c r="L123" s="2293"/>
      <c r="M123" s="2293"/>
      <c r="N123" s="2293"/>
      <c r="O123" s="2293"/>
      <c r="P123" s="2293"/>
      <c r="Q123" s="2293"/>
      <c r="R123" s="2293"/>
      <c r="S123" s="2293"/>
      <c r="T123" s="2293"/>
      <c r="U123" s="2293"/>
      <c r="V123" s="2293"/>
      <c r="W123" s="2293"/>
      <c r="X123" s="2293"/>
      <c r="Y123" s="2293"/>
      <c r="Z123" s="2293"/>
      <c r="AA123" s="2293"/>
      <c r="AB123" s="2293"/>
      <c r="AC123" s="2293"/>
      <c r="AD123" s="2293"/>
      <c r="AE123" s="2293"/>
      <c r="AF123" s="2293"/>
      <c r="AG123" s="2293"/>
      <c r="AH123" s="2293"/>
      <c r="AI123" s="2293"/>
      <c r="AJ123" s="2293"/>
      <c r="AK123" s="2293"/>
      <c r="AL123" s="2293"/>
      <c r="AM123" s="2293"/>
      <c r="AN123" s="2293"/>
      <c r="AO123" s="2293"/>
      <c r="AP123" s="2293"/>
      <c r="AQ123" s="2293"/>
      <c r="AR123" s="2293"/>
      <c r="AS123" s="2293"/>
      <c r="AT123" s="2293"/>
      <c r="AU123" s="2293"/>
      <c r="AV123" s="2293"/>
      <c r="AW123" s="2293"/>
      <c r="AX123" s="2293"/>
      <c r="AY123" s="2293"/>
      <c r="AZ123" s="2293"/>
      <c r="BA123" s="2293"/>
      <c r="BB123" s="2293"/>
      <c r="BC123" s="2293"/>
      <c r="BD123" s="2293"/>
      <c r="BE123" s="2293"/>
      <c r="BF123" s="2293"/>
      <c r="BG123" s="2293"/>
      <c r="BH123" s="2293"/>
      <c r="BI123" s="2293"/>
      <c r="BJ123" s="2293"/>
      <c r="BK123" s="2293"/>
      <c r="BL123" s="2293"/>
      <c r="BM123" s="2293"/>
      <c r="BN123" s="2293"/>
      <c r="BO123" s="2293"/>
      <c r="BP123" s="2293"/>
      <c r="BQ123" s="2293"/>
      <c r="BR123" s="2293"/>
      <c r="BS123" s="2293"/>
      <c r="BT123" s="2293"/>
      <c r="BU123" s="2293"/>
      <c r="BV123" s="2293"/>
      <c r="BW123" s="2293"/>
      <c r="BX123" s="2293"/>
      <c r="BY123" s="2293"/>
      <c r="BZ123" s="2293"/>
      <c r="CA123" s="2293"/>
      <c r="CB123" s="2293"/>
      <c r="CC123" s="2293"/>
      <c r="CD123" s="2293"/>
      <c r="CE123" s="2293"/>
      <c r="CF123" s="2293"/>
      <c r="CG123" s="2293"/>
      <c r="CH123" s="2294"/>
      <c r="CI123" s="2286">
        <v>306</v>
      </c>
      <c r="CJ123" s="2287"/>
      <c r="CK123" s="2287"/>
      <c r="CL123" s="2287"/>
      <c r="CM123" s="2287"/>
      <c r="CN123" s="2287"/>
      <c r="CO123" s="2287"/>
      <c r="CP123" s="2287"/>
      <c r="CQ123" s="2287"/>
      <c r="CR123" s="2287"/>
      <c r="CS123" s="2287"/>
      <c r="CT123" s="2288"/>
      <c r="CU123" s="2295">
        <v>1</v>
      </c>
      <c r="CV123" s="2296"/>
      <c r="CW123" s="2296"/>
      <c r="CX123" s="2296"/>
      <c r="CY123" s="2296"/>
      <c r="CZ123" s="2296"/>
      <c r="DA123" s="2296"/>
      <c r="DB123" s="2296"/>
      <c r="DC123" s="2296"/>
      <c r="DD123" s="2296"/>
      <c r="DE123" s="2296"/>
      <c r="DF123" s="2296"/>
    </row>
    <row r="124" spans="1:113" ht="15" customHeight="1" x14ac:dyDescent="0.25">
      <c r="B124" s="2297" t="s">
        <v>3374</v>
      </c>
      <c r="C124" s="2297"/>
      <c r="D124" s="2297"/>
      <c r="E124" s="2297"/>
      <c r="F124" s="2297"/>
      <c r="G124" s="2297"/>
      <c r="H124" s="2297"/>
      <c r="I124" s="2297"/>
      <c r="J124" s="2297"/>
      <c r="K124" s="2297"/>
      <c r="L124" s="2297"/>
      <c r="M124" s="2297"/>
      <c r="N124" s="2297"/>
      <c r="O124" s="2297"/>
      <c r="P124" s="2297"/>
      <c r="Q124" s="2297"/>
      <c r="R124" s="2297"/>
      <c r="S124" s="2297"/>
      <c r="T124" s="2297"/>
      <c r="U124" s="2297"/>
      <c r="V124" s="2297"/>
      <c r="W124" s="2297"/>
      <c r="X124" s="2297"/>
      <c r="Y124" s="2297"/>
      <c r="Z124" s="2297"/>
      <c r="AA124" s="2297"/>
      <c r="AB124" s="2297"/>
      <c r="AC124" s="2297"/>
      <c r="AD124" s="2297"/>
      <c r="AE124" s="2297"/>
      <c r="AF124" s="2297"/>
      <c r="AG124" s="2297"/>
      <c r="AH124" s="2297"/>
      <c r="AI124" s="2297"/>
      <c r="AJ124" s="2297"/>
      <c r="AK124" s="2297"/>
      <c r="AL124" s="2297"/>
      <c r="AM124" s="2297"/>
      <c r="AN124" s="2297"/>
      <c r="AO124" s="2297"/>
      <c r="AP124" s="2297"/>
      <c r="AQ124" s="2297"/>
      <c r="AR124" s="2297"/>
      <c r="AS124" s="2297"/>
      <c r="AT124" s="2297"/>
      <c r="AU124" s="2297"/>
      <c r="AV124" s="2297"/>
      <c r="AW124" s="2297"/>
      <c r="AX124" s="2297"/>
      <c r="AY124" s="2297"/>
      <c r="AZ124" s="2297"/>
      <c r="BA124" s="2297"/>
      <c r="BB124" s="2297"/>
      <c r="BC124" s="2297"/>
      <c r="BD124" s="2297"/>
      <c r="BE124" s="2297"/>
      <c r="BF124" s="2297"/>
      <c r="BG124" s="2297"/>
      <c r="BH124" s="2297"/>
      <c r="BI124" s="2297"/>
      <c r="BJ124" s="2297"/>
      <c r="BK124" s="2297"/>
      <c r="BL124" s="2297"/>
      <c r="BM124" s="2297"/>
      <c r="BN124" s="2297"/>
      <c r="BO124" s="2297"/>
      <c r="BP124" s="2297"/>
      <c r="BQ124" s="2297"/>
      <c r="BR124" s="2297"/>
      <c r="BS124" s="2297"/>
      <c r="BT124" s="2297"/>
      <c r="BU124" s="2297"/>
      <c r="BV124" s="2297"/>
      <c r="BW124" s="2297"/>
      <c r="BX124" s="2297"/>
      <c r="BY124" s="2297"/>
      <c r="BZ124" s="2297"/>
      <c r="CA124" s="2297"/>
      <c r="CB124" s="2297"/>
      <c r="CC124" s="2297"/>
      <c r="CD124" s="2297"/>
      <c r="CE124" s="2297"/>
      <c r="CF124" s="2297"/>
      <c r="CG124" s="2297"/>
      <c r="CH124" s="2297"/>
      <c r="CI124" s="2286">
        <v>96</v>
      </c>
      <c r="CJ124" s="2287"/>
      <c r="CK124" s="2287"/>
      <c r="CL124" s="2287"/>
      <c r="CM124" s="2287"/>
      <c r="CN124" s="2287"/>
      <c r="CO124" s="2287"/>
      <c r="CP124" s="2287"/>
      <c r="CQ124" s="2287"/>
      <c r="CR124" s="2287"/>
      <c r="CS124" s="2287"/>
      <c r="CT124" s="2288"/>
      <c r="CU124" s="2281">
        <f>CI124/$CI$123</f>
        <v>0.31372549019607843</v>
      </c>
      <c r="CV124" s="2281"/>
      <c r="CW124" s="2281"/>
      <c r="CX124" s="2281"/>
      <c r="CY124" s="2281"/>
      <c r="CZ124" s="2281"/>
      <c r="DA124" s="2281"/>
      <c r="DB124" s="2281"/>
      <c r="DC124" s="2281"/>
      <c r="DD124" s="2281"/>
      <c r="DE124" s="2281"/>
      <c r="DF124" s="2281"/>
    </row>
    <row r="125" spans="1:113" ht="15" customHeight="1" x14ac:dyDescent="0.25">
      <c r="B125" s="2142" t="s">
        <v>965</v>
      </c>
      <c r="C125" s="2142"/>
      <c r="D125" s="2142"/>
      <c r="E125" s="2142"/>
      <c r="F125" s="2142"/>
      <c r="G125" s="2142"/>
      <c r="H125" s="2142"/>
      <c r="I125" s="2142"/>
      <c r="J125" s="2142"/>
      <c r="K125" s="2142"/>
      <c r="L125" s="2142"/>
      <c r="M125" s="2142"/>
      <c r="N125" s="2142"/>
      <c r="O125" s="2142"/>
      <c r="P125" s="2142"/>
      <c r="Q125" s="2142"/>
      <c r="R125" s="2142"/>
      <c r="S125" s="2142"/>
      <c r="T125" s="2142"/>
      <c r="U125" s="2142"/>
      <c r="V125" s="2142"/>
      <c r="W125" s="2142"/>
      <c r="X125" s="2142"/>
      <c r="Y125" s="2142"/>
      <c r="Z125" s="2142"/>
      <c r="AA125" s="2142"/>
      <c r="AB125" s="2142"/>
      <c r="AC125" s="2142"/>
      <c r="AD125" s="2142"/>
      <c r="AE125" s="2142"/>
      <c r="AF125" s="2142"/>
      <c r="AG125" s="2142"/>
      <c r="AH125" s="2142"/>
      <c r="AI125" s="2142"/>
      <c r="AJ125" s="2142"/>
      <c r="AK125" s="2142"/>
      <c r="AL125" s="2142"/>
      <c r="AM125" s="2142"/>
      <c r="AN125" s="2142"/>
      <c r="AO125" s="2142"/>
      <c r="AP125" s="2142"/>
      <c r="AQ125" s="2142"/>
      <c r="AR125" s="2142"/>
      <c r="AS125" s="2142"/>
      <c r="AT125" s="2142"/>
      <c r="AU125" s="2142"/>
      <c r="AV125" s="2142"/>
      <c r="AW125" s="2142"/>
      <c r="AX125" s="2142"/>
      <c r="AY125" s="2142"/>
      <c r="AZ125" s="2142"/>
      <c r="BA125" s="2142"/>
      <c r="BB125" s="2142"/>
      <c r="BC125" s="2142"/>
      <c r="BD125" s="2142"/>
      <c r="BE125" s="2142"/>
      <c r="BF125" s="2142"/>
      <c r="BG125" s="2142"/>
      <c r="BH125" s="2142"/>
      <c r="BI125" s="2142"/>
      <c r="BJ125" s="2142"/>
      <c r="BK125" s="2142"/>
      <c r="BL125" s="2142"/>
      <c r="BM125" s="2142"/>
      <c r="BN125" s="2142"/>
      <c r="BO125" s="2142"/>
      <c r="BP125" s="2142"/>
      <c r="BQ125" s="2142"/>
      <c r="BR125" s="2142"/>
      <c r="BS125" s="2142"/>
      <c r="BT125" s="2142"/>
      <c r="BU125" s="2142"/>
      <c r="BV125" s="2142"/>
      <c r="BW125" s="2142"/>
      <c r="BX125" s="2142"/>
      <c r="BY125" s="2142"/>
      <c r="BZ125" s="2142"/>
      <c r="CA125" s="2142"/>
      <c r="CB125" s="2142"/>
      <c r="CC125" s="2142"/>
      <c r="CD125" s="2142"/>
      <c r="CE125" s="2142"/>
      <c r="CF125" s="2142"/>
      <c r="CG125" s="2142"/>
      <c r="CH125" s="2142"/>
      <c r="CI125" s="2282">
        <v>0</v>
      </c>
      <c r="CJ125" s="2283"/>
      <c r="CK125" s="2283"/>
      <c r="CL125" s="2283"/>
      <c r="CM125" s="2283"/>
      <c r="CN125" s="2283"/>
      <c r="CO125" s="2283"/>
      <c r="CP125" s="2283"/>
      <c r="CQ125" s="2283"/>
      <c r="CR125" s="2283"/>
      <c r="CS125" s="2283"/>
      <c r="CT125" s="2152"/>
      <c r="CU125" s="2128">
        <v>201</v>
      </c>
      <c r="CV125" s="2128"/>
      <c r="CW125" s="2128"/>
      <c r="CX125" s="2128"/>
      <c r="CY125" s="2128"/>
      <c r="CZ125" s="2128"/>
      <c r="DA125" s="2128"/>
      <c r="DB125" s="2128"/>
      <c r="DC125" s="2128"/>
      <c r="DD125" s="2128"/>
      <c r="DE125" s="2128"/>
      <c r="DF125" s="2128"/>
    </row>
    <row r="126" spans="1:113" ht="15" customHeight="1" x14ac:dyDescent="0.25">
      <c r="B126" s="2142" t="s">
        <v>935</v>
      </c>
      <c r="C126" s="2142"/>
      <c r="D126" s="2142"/>
      <c r="E126" s="2142"/>
      <c r="F126" s="2142"/>
      <c r="G126" s="2142"/>
      <c r="H126" s="2142"/>
      <c r="I126" s="2142"/>
      <c r="J126" s="2142"/>
      <c r="K126" s="2142"/>
      <c r="L126" s="2142"/>
      <c r="M126" s="2142"/>
      <c r="N126" s="2142"/>
      <c r="O126" s="2142"/>
      <c r="P126" s="2142"/>
      <c r="Q126" s="2142"/>
      <c r="R126" s="2142"/>
      <c r="S126" s="2142"/>
      <c r="T126" s="2142"/>
      <c r="U126" s="2142"/>
      <c r="V126" s="2142"/>
      <c r="W126" s="2142"/>
      <c r="X126" s="2142"/>
      <c r="Y126" s="2142"/>
      <c r="Z126" s="2142"/>
      <c r="AA126" s="2142"/>
      <c r="AB126" s="2142"/>
      <c r="AC126" s="2142"/>
      <c r="AD126" s="2142"/>
      <c r="AE126" s="2142"/>
      <c r="AF126" s="2142"/>
      <c r="AG126" s="2142"/>
      <c r="AH126" s="2142"/>
      <c r="AI126" s="2142"/>
      <c r="AJ126" s="2142"/>
      <c r="AK126" s="2142"/>
      <c r="AL126" s="2142"/>
      <c r="AM126" s="2142"/>
      <c r="AN126" s="2142"/>
      <c r="AO126" s="2142"/>
      <c r="AP126" s="2142"/>
      <c r="AQ126" s="2142"/>
      <c r="AR126" s="2142"/>
      <c r="AS126" s="2142"/>
      <c r="AT126" s="2142"/>
      <c r="AU126" s="2142"/>
      <c r="AV126" s="2142"/>
      <c r="AW126" s="2142"/>
      <c r="AX126" s="2142"/>
      <c r="AY126" s="2142"/>
      <c r="AZ126" s="2142"/>
      <c r="BA126" s="2142"/>
      <c r="BB126" s="2142"/>
      <c r="BC126" s="2142"/>
      <c r="BD126" s="2142"/>
      <c r="BE126" s="2142"/>
      <c r="BF126" s="2142"/>
      <c r="BG126" s="2142"/>
      <c r="BH126" s="2142"/>
      <c r="BI126" s="2142"/>
      <c r="BJ126" s="2142"/>
      <c r="BK126" s="2142"/>
      <c r="BL126" s="2142"/>
      <c r="BM126" s="2142"/>
      <c r="BN126" s="2142"/>
      <c r="BO126" s="2142"/>
      <c r="BP126" s="2142"/>
      <c r="BQ126" s="2142"/>
      <c r="BR126" s="2142"/>
      <c r="BS126" s="2142"/>
      <c r="BT126" s="2142"/>
      <c r="BU126" s="2142"/>
      <c r="BV126" s="2142"/>
      <c r="BW126" s="2142"/>
      <c r="BX126" s="2142"/>
      <c r="BY126" s="2142"/>
      <c r="BZ126" s="2142"/>
      <c r="CA126" s="2142"/>
      <c r="CB126" s="2142"/>
      <c r="CC126" s="2142"/>
      <c r="CD126" s="2142"/>
      <c r="CE126" s="2142"/>
      <c r="CF126" s="2142"/>
      <c r="CG126" s="2142"/>
      <c r="CH126" s="2142"/>
      <c r="CI126" s="2282">
        <v>55</v>
      </c>
      <c r="CJ126" s="2283"/>
      <c r="CK126" s="2283"/>
      <c r="CL126" s="2283"/>
      <c r="CM126" s="2283"/>
      <c r="CN126" s="2283"/>
      <c r="CO126" s="2283"/>
      <c r="CP126" s="2283"/>
      <c r="CQ126" s="2283"/>
      <c r="CR126" s="2283"/>
      <c r="CS126" s="2283"/>
      <c r="CT126" s="2152"/>
      <c r="CU126" s="2129">
        <f t="shared" ref="CU126:CU132" si="0">CI126/$CI$123</f>
        <v>0.17973856209150327</v>
      </c>
      <c r="CV126" s="2129"/>
      <c r="CW126" s="2129"/>
      <c r="CX126" s="2129"/>
      <c r="CY126" s="2129"/>
      <c r="CZ126" s="2129"/>
      <c r="DA126" s="2129"/>
      <c r="DB126" s="2129"/>
      <c r="DC126" s="2129"/>
      <c r="DD126" s="2129"/>
      <c r="DE126" s="2129"/>
      <c r="DF126" s="2129"/>
    </row>
    <row r="127" spans="1:113" ht="15" customHeight="1" x14ac:dyDescent="0.25">
      <c r="B127" s="2142" t="s">
        <v>936</v>
      </c>
      <c r="C127" s="2142"/>
      <c r="D127" s="2142"/>
      <c r="E127" s="2142"/>
      <c r="F127" s="2142"/>
      <c r="G127" s="2142"/>
      <c r="H127" s="2142"/>
      <c r="I127" s="2142"/>
      <c r="J127" s="2142"/>
      <c r="K127" s="2142"/>
      <c r="L127" s="2142"/>
      <c r="M127" s="2142"/>
      <c r="N127" s="2142"/>
      <c r="O127" s="2142"/>
      <c r="P127" s="2142"/>
      <c r="Q127" s="2142"/>
      <c r="R127" s="2142"/>
      <c r="S127" s="2142"/>
      <c r="T127" s="2142"/>
      <c r="U127" s="2142"/>
      <c r="V127" s="2142"/>
      <c r="W127" s="2142"/>
      <c r="X127" s="2142"/>
      <c r="Y127" s="2142"/>
      <c r="Z127" s="2142"/>
      <c r="AA127" s="2142"/>
      <c r="AB127" s="2142"/>
      <c r="AC127" s="2142"/>
      <c r="AD127" s="2142"/>
      <c r="AE127" s="2142"/>
      <c r="AF127" s="2142"/>
      <c r="AG127" s="2142"/>
      <c r="AH127" s="2142"/>
      <c r="AI127" s="2142"/>
      <c r="AJ127" s="2142"/>
      <c r="AK127" s="2142"/>
      <c r="AL127" s="2142"/>
      <c r="AM127" s="2142"/>
      <c r="AN127" s="2142"/>
      <c r="AO127" s="2142"/>
      <c r="AP127" s="2142"/>
      <c r="AQ127" s="2142"/>
      <c r="AR127" s="2142"/>
      <c r="AS127" s="2142"/>
      <c r="AT127" s="2142"/>
      <c r="AU127" s="2142"/>
      <c r="AV127" s="2142"/>
      <c r="AW127" s="2142"/>
      <c r="AX127" s="2142"/>
      <c r="AY127" s="2142"/>
      <c r="AZ127" s="2142"/>
      <c r="BA127" s="2142"/>
      <c r="BB127" s="2142"/>
      <c r="BC127" s="2142"/>
      <c r="BD127" s="2142"/>
      <c r="BE127" s="2142"/>
      <c r="BF127" s="2142"/>
      <c r="BG127" s="2142"/>
      <c r="BH127" s="2142"/>
      <c r="BI127" s="2142"/>
      <c r="BJ127" s="2142"/>
      <c r="BK127" s="2142"/>
      <c r="BL127" s="2142"/>
      <c r="BM127" s="2142"/>
      <c r="BN127" s="2142"/>
      <c r="BO127" s="2142"/>
      <c r="BP127" s="2142"/>
      <c r="BQ127" s="2142"/>
      <c r="BR127" s="2142"/>
      <c r="BS127" s="2142"/>
      <c r="BT127" s="2142"/>
      <c r="BU127" s="2142"/>
      <c r="BV127" s="2142"/>
      <c r="BW127" s="2142"/>
      <c r="BX127" s="2142"/>
      <c r="BY127" s="2142"/>
      <c r="BZ127" s="2142"/>
      <c r="CA127" s="2142"/>
      <c r="CB127" s="2142"/>
      <c r="CC127" s="2142"/>
      <c r="CD127" s="2142"/>
      <c r="CE127" s="2142"/>
      <c r="CF127" s="2142"/>
      <c r="CG127" s="2142"/>
      <c r="CH127" s="2142"/>
      <c r="CI127" s="2282">
        <v>9</v>
      </c>
      <c r="CJ127" s="2283"/>
      <c r="CK127" s="2283"/>
      <c r="CL127" s="2283"/>
      <c r="CM127" s="2283"/>
      <c r="CN127" s="2283"/>
      <c r="CO127" s="2283"/>
      <c r="CP127" s="2283"/>
      <c r="CQ127" s="2283"/>
      <c r="CR127" s="2283"/>
      <c r="CS127" s="2283"/>
      <c r="CT127" s="2152"/>
      <c r="CU127" s="2129">
        <f t="shared" si="0"/>
        <v>2.9411764705882353E-2</v>
      </c>
      <c r="CV127" s="2129"/>
      <c r="CW127" s="2129"/>
      <c r="CX127" s="2129"/>
      <c r="CY127" s="2129"/>
      <c r="CZ127" s="2129"/>
      <c r="DA127" s="2129"/>
      <c r="DB127" s="2129"/>
      <c r="DC127" s="2129"/>
      <c r="DD127" s="2129"/>
      <c r="DE127" s="2129"/>
      <c r="DF127" s="2129"/>
    </row>
    <row r="128" spans="1:113" ht="15" customHeight="1" x14ac:dyDescent="0.25">
      <c r="B128" s="2142" t="s">
        <v>3375</v>
      </c>
      <c r="C128" s="2142"/>
      <c r="D128" s="2142"/>
      <c r="E128" s="2142"/>
      <c r="F128" s="2142"/>
      <c r="G128" s="2142"/>
      <c r="H128" s="2142"/>
      <c r="I128" s="2142"/>
      <c r="J128" s="2142"/>
      <c r="K128" s="2142"/>
      <c r="L128" s="2142"/>
      <c r="M128" s="2142"/>
      <c r="N128" s="2142"/>
      <c r="O128" s="2142"/>
      <c r="P128" s="2142"/>
      <c r="Q128" s="2142"/>
      <c r="R128" s="2142"/>
      <c r="S128" s="2142"/>
      <c r="T128" s="2142"/>
      <c r="U128" s="2142"/>
      <c r="V128" s="2142"/>
      <c r="W128" s="2142"/>
      <c r="X128" s="2142"/>
      <c r="Y128" s="2142"/>
      <c r="Z128" s="2142"/>
      <c r="AA128" s="2142"/>
      <c r="AB128" s="2142"/>
      <c r="AC128" s="2142"/>
      <c r="AD128" s="2142"/>
      <c r="AE128" s="2142"/>
      <c r="AF128" s="2142"/>
      <c r="AG128" s="2142"/>
      <c r="AH128" s="2142"/>
      <c r="AI128" s="2142"/>
      <c r="AJ128" s="2142"/>
      <c r="AK128" s="2142"/>
      <c r="AL128" s="2142"/>
      <c r="AM128" s="2142"/>
      <c r="AN128" s="2142"/>
      <c r="AO128" s="2142"/>
      <c r="AP128" s="2142"/>
      <c r="AQ128" s="2142"/>
      <c r="AR128" s="2142"/>
      <c r="AS128" s="2142"/>
      <c r="AT128" s="2142"/>
      <c r="AU128" s="2142"/>
      <c r="AV128" s="2142"/>
      <c r="AW128" s="2142"/>
      <c r="AX128" s="2142"/>
      <c r="AY128" s="2142"/>
      <c r="AZ128" s="2142"/>
      <c r="BA128" s="2142"/>
      <c r="BB128" s="2142"/>
      <c r="BC128" s="2142"/>
      <c r="BD128" s="2142"/>
      <c r="BE128" s="2142"/>
      <c r="BF128" s="2142"/>
      <c r="BG128" s="2142"/>
      <c r="BH128" s="2142"/>
      <c r="BI128" s="2142"/>
      <c r="BJ128" s="2142"/>
      <c r="BK128" s="2142"/>
      <c r="BL128" s="2142"/>
      <c r="BM128" s="2142"/>
      <c r="BN128" s="2142"/>
      <c r="BO128" s="2142"/>
      <c r="BP128" s="2142"/>
      <c r="BQ128" s="2142"/>
      <c r="BR128" s="2142"/>
      <c r="BS128" s="2142"/>
      <c r="BT128" s="2142"/>
      <c r="BU128" s="2142"/>
      <c r="BV128" s="2142"/>
      <c r="BW128" s="2142"/>
      <c r="BX128" s="2142"/>
      <c r="BY128" s="2142"/>
      <c r="BZ128" s="2142"/>
      <c r="CA128" s="2142"/>
      <c r="CB128" s="2142"/>
      <c r="CC128" s="2142"/>
      <c r="CD128" s="2142"/>
      <c r="CE128" s="2142"/>
      <c r="CF128" s="2142"/>
      <c r="CG128" s="2142"/>
      <c r="CH128" s="2142"/>
      <c r="CI128" s="2282">
        <v>3</v>
      </c>
      <c r="CJ128" s="2283"/>
      <c r="CK128" s="2283"/>
      <c r="CL128" s="2283"/>
      <c r="CM128" s="2283"/>
      <c r="CN128" s="2283"/>
      <c r="CO128" s="2283"/>
      <c r="CP128" s="2283"/>
      <c r="CQ128" s="2283"/>
      <c r="CR128" s="2283"/>
      <c r="CS128" s="2283"/>
      <c r="CT128" s="2152"/>
      <c r="CU128" s="2129">
        <f t="shared" si="0"/>
        <v>9.8039215686274508E-3</v>
      </c>
      <c r="CV128" s="2129"/>
      <c r="CW128" s="2129"/>
      <c r="CX128" s="2129"/>
      <c r="CY128" s="2129"/>
      <c r="CZ128" s="2129"/>
      <c r="DA128" s="2129"/>
      <c r="DB128" s="2129"/>
      <c r="DC128" s="2129"/>
      <c r="DD128" s="2129"/>
      <c r="DE128" s="2129"/>
      <c r="DF128" s="2129"/>
    </row>
    <row r="129" spans="2:110" ht="15" customHeight="1" x14ac:dyDescent="0.25">
      <c r="B129" s="2130" t="s">
        <v>3376</v>
      </c>
      <c r="C129" s="2130"/>
      <c r="D129" s="2130"/>
      <c r="E129" s="2130"/>
      <c r="F129" s="2130"/>
      <c r="G129" s="2130"/>
      <c r="H129" s="2130"/>
      <c r="I129" s="2130"/>
      <c r="J129" s="2130"/>
      <c r="K129" s="2130"/>
      <c r="L129" s="2130"/>
      <c r="M129" s="2130"/>
      <c r="N129" s="2130"/>
      <c r="O129" s="2130"/>
      <c r="P129" s="2130"/>
      <c r="Q129" s="2130"/>
      <c r="R129" s="2130"/>
      <c r="S129" s="2130"/>
      <c r="T129" s="2130"/>
      <c r="U129" s="2130"/>
      <c r="V129" s="2130"/>
      <c r="W129" s="2130"/>
      <c r="X129" s="2130"/>
      <c r="Y129" s="2130"/>
      <c r="Z129" s="2130"/>
      <c r="AA129" s="2130"/>
      <c r="AB129" s="2130"/>
      <c r="AC129" s="2130"/>
      <c r="AD129" s="2130"/>
      <c r="AE129" s="2130"/>
      <c r="AF129" s="2130"/>
      <c r="AG129" s="2130"/>
      <c r="AH129" s="2130"/>
      <c r="AI129" s="2130"/>
      <c r="AJ129" s="2130"/>
      <c r="AK129" s="2130"/>
      <c r="AL129" s="2130"/>
      <c r="AM129" s="2130"/>
      <c r="AN129" s="2130"/>
      <c r="AO129" s="2130"/>
      <c r="AP129" s="2130"/>
      <c r="AQ129" s="2130"/>
      <c r="AR129" s="2130"/>
      <c r="AS129" s="2130"/>
      <c r="AT129" s="2130"/>
      <c r="AU129" s="2130"/>
      <c r="AV129" s="2130"/>
      <c r="AW129" s="2130"/>
      <c r="AX129" s="2130"/>
      <c r="AY129" s="2130"/>
      <c r="AZ129" s="2130"/>
      <c r="BA129" s="2130"/>
      <c r="BB129" s="2130"/>
      <c r="BC129" s="2130"/>
      <c r="BD129" s="2130"/>
      <c r="BE129" s="2130"/>
      <c r="BF129" s="2130"/>
      <c r="BG129" s="2130"/>
      <c r="BH129" s="2130"/>
      <c r="BI129" s="2130"/>
      <c r="BJ129" s="2130"/>
      <c r="BK129" s="2130"/>
      <c r="BL129" s="2130"/>
      <c r="BM129" s="2130"/>
      <c r="BN129" s="2130"/>
      <c r="BO129" s="2130"/>
      <c r="BP129" s="2130"/>
      <c r="BQ129" s="2130"/>
      <c r="BR129" s="2130"/>
      <c r="BS129" s="2130"/>
      <c r="BT129" s="2130"/>
      <c r="BU129" s="2130"/>
      <c r="BV129" s="2130"/>
      <c r="BW129" s="2130"/>
      <c r="BX129" s="2130"/>
      <c r="BY129" s="2130"/>
      <c r="BZ129" s="2130"/>
      <c r="CA129" s="2130"/>
      <c r="CB129" s="2130"/>
      <c r="CC129" s="2130"/>
      <c r="CD129" s="2130"/>
      <c r="CE129" s="2130"/>
      <c r="CF129" s="2130"/>
      <c r="CG129" s="2130"/>
      <c r="CH129" s="2130"/>
      <c r="CI129" s="2282">
        <v>17</v>
      </c>
      <c r="CJ129" s="2283"/>
      <c r="CK129" s="2283"/>
      <c r="CL129" s="2283"/>
      <c r="CM129" s="2283"/>
      <c r="CN129" s="2283"/>
      <c r="CO129" s="2283"/>
      <c r="CP129" s="2283"/>
      <c r="CQ129" s="2283"/>
      <c r="CR129" s="2283"/>
      <c r="CS129" s="2283"/>
      <c r="CT129" s="2152"/>
      <c r="CU129" s="2129">
        <f t="shared" si="0"/>
        <v>5.5555555555555552E-2</v>
      </c>
      <c r="CV129" s="2129"/>
      <c r="CW129" s="2129"/>
      <c r="CX129" s="2129"/>
      <c r="CY129" s="2129"/>
      <c r="CZ129" s="2129"/>
      <c r="DA129" s="2129"/>
      <c r="DB129" s="2129"/>
      <c r="DC129" s="2129"/>
      <c r="DD129" s="2129"/>
      <c r="DE129" s="2129"/>
      <c r="DF129" s="2129"/>
    </row>
    <row r="130" spans="2:110" ht="15" customHeight="1" x14ac:dyDescent="0.25">
      <c r="B130" s="2130" t="s">
        <v>3413</v>
      </c>
      <c r="C130" s="2130"/>
      <c r="D130" s="2130"/>
      <c r="E130" s="2130"/>
      <c r="F130" s="2130"/>
      <c r="G130" s="2130"/>
      <c r="H130" s="2130"/>
      <c r="I130" s="2130"/>
      <c r="J130" s="2130"/>
      <c r="K130" s="2130"/>
      <c r="L130" s="2130"/>
      <c r="M130" s="2130"/>
      <c r="N130" s="2130"/>
      <c r="O130" s="2130"/>
      <c r="P130" s="2130"/>
      <c r="Q130" s="2130"/>
      <c r="R130" s="2130"/>
      <c r="S130" s="2130"/>
      <c r="T130" s="2130"/>
      <c r="U130" s="2130"/>
      <c r="V130" s="2130"/>
      <c r="W130" s="2130"/>
      <c r="X130" s="2130"/>
      <c r="Y130" s="2130"/>
      <c r="Z130" s="2130"/>
      <c r="AA130" s="2130"/>
      <c r="AB130" s="2130"/>
      <c r="AC130" s="2130"/>
      <c r="AD130" s="2130"/>
      <c r="AE130" s="2130"/>
      <c r="AF130" s="2130"/>
      <c r="AG130" s="2130"/>
      <c r="AH130" s="2130"/>
      <c r="AI130" s="2130"/>
      <c r="AJ130" s="2130"/>
      <c r="AK130" s="2130"/>
      <c r="AL130" s="2130"/>
      <c r="AM130" s="2130"/>
      <c r="AN130" s="2130"/>
      <c r="AO130" s="2130"/>
      <c r="AP130" s="2130"/>
      <c r="AQ130" s="2130"/>
      <c r="AR130" s="2130"/>
      <c r="AS130" s="2130"/>
      <c r="AT130" s="2130"/>
      <c r="AU130" s="2130"/>
      <c r="AV130" s="2130"/>
      <c r="AW130" s="2130"/>
      <c r="AX130" s="2130"/>
      <c r="AY130" s="2130"/>
      <c r="AZ130" s="2130"/>
      <c r="BA130" s="2130"/>
      <c r="BB130" s="2130"/>
      <c r="BC130" s="2130"/>
      <c r="BD130" s="2130"/>
      <c r="BE130" s="2130"/>
      <c r="BF130" s="2130"/>
      <c r="BG130" s="2130"/>
      <c r="BH130" s="2130"/>
      <c r="BI130" s="2130"/>
      <c r="BJ130" s="2130"/>
      <c r="BK130" s="2130"/>
      <c r="BL130" s="2130"/>
      <c r="BM130" s="2130"/>
      <c r="BN130" s="2130"/>
      <c r="BO130" s="2130"/>
      <c r="BP130" s="2130"/>
      <c r="BQ130" s="2130"/>
      <c r="BR130" s="2130"/>
      <c r="BS130" s="2130"/>
      <c r="BT130" s="2130"/>
      <c r="BU130" s="2130"/>
      <c r="BV130" s="2130"/>
      <c r="BW130" s="2130"/>
      <c r="BX130" s="2130"/>
      <c r="BY130" s="2130"/>
      <c r="BZ130" s="2130"/>
      <c r="CA130" s="2130"/>
      <c r="CB130" s="2130"/>
      <c r="CC130" s="2130"/>
      <c r="CD130" s="2130"/>
      <c r="CE130" s="2130"/>
      <c r="CF130" s="2130"/>
      <c r="CG130" s="2130"/>
      <c r="CH130" s="2130"/>
      <c r="CI130" s="2282">
        <v>22</v>
      </c>
      <c r="CJ130" s="2283"/>
      <c r="CK130" s="2283"/>
      <c r="CL130" s="2283"/>
      <c r="CM130" s="2283"/>
      <c r="CN130" s="2283"/>
      <c r="CO130" s="2283"/>
      <c r="CP130" s="2283"/>
      <c r="CQ130" s="2283"/>
      <c r="CR130" s="2283"/>
      <c r="CS130" s="2283"/>
      <c r="CT130" s="2152"/>
      <c r="CU130" s="2129">
        <f t="shared" si="0"/>
        <v>7.1895424836601302E-2</v>
      </c>
      <c r="CV130" s="2129"/>
      <c r="CW130" s="2129"/>
      <c r="CX130" s="2129"/>
      <c r="CY130" s="2129"/>
      <c r="CZ130" s="2129"/>
      <c r="DA130" s="2129"/>
      <c r="DB130" s="2129"/>
      <c r="DC130" s="2129"/>
      <c r="DD130" s="2129"/>
      <c r="DE130" s="2129"/>
      <c r="DF130" s="2129"/>
    </row>
    <row r="131" spans="2:110" ht="15" customHeight="1" x14ac:dyDescent="0.25">
      <c r="B131" s="1206" t="s">
        <v>2603</v>
      </c>
      <c r="C131" s="1206"/>
      <c r="D131" s="1206"/>
      <c r="E131" s="1206"/>
      <c r="F131" s="1206"/>
      <c r="G131" s="1206"/>
      <c r="H131" s="1206"/>
      <c r="I131" s="1206"/>
      <c r="J131" s="1206"/>
      <c r="K131" s="1206"/>
      <c r="L131" s="1206"/>
      <c r="M131" s="1206"/>
      <c r="N131" s="1206"/>
      <c r="O131" s="1206"/>
      <c r="P131" s="1206"/>
      <c r="Q131" s="1206"/>
      <c r="R131" s="1206"/>
      <c r="S131" s="1206"/>
      <c r="T131" s="1206"/>
      <c r="U131" s="1206"/>
      <c r="V131" s="1206"/>
      <c r="W131" s="1206"/>
      <c r="X131" s="1206"/>
      <c r="Y131" s="1206"/>
      <c r="Z131" s="1206"/>
      <c r="AA131" s="1206"/>
      <c r="AB131" s="1206"/>
      <c r="AC131" s="1206"/>
      <c r="AD131" s="1206"/>
      <c r="AE131" s="1206"/>
      <c r="AF131" s="1206"/>
      <c r="AG131" s="1206"/>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06"/>
      <c r="BF131" s="1206"/>
      <c r="BG131" s="1206"/>
      <c r="BH131" s="1206"/>
      <c r="BI131" s="1206"/>
      <c r="BJ131" s="1206"/>
      <c r="BK131" s="1206"/>
      <c r="BL131" s="1206"/>
      <c r="BM131" s="1206"/>
      <c r="BN131" s="1206"/>
      <c r="BO131" s="1206"/>
      <c r="BP131" s="1206"/>
      <c r="BQ131" s="1206"/>
      <c r="BR131" s="1206"/>
      <c r="BS131" s="1206"/>
      <c r="BT131" s="1206"/>
      <c r="BU131" s="1206"/>
      <c r="BV131" s="1206"/>
      <c r="BW131" s="1206"/>
      <c r="BX131" s="1206"/>
      <c r="BY131" s="1206"/>
      <c r="BZ131" s="1206"/>
      <c r="CA131" s="1206"/>
      <c r="CB131" s="1206"/>
      <c r="CC131" s="1206"/>
      <c r="CD131" s="1206"/>
      <c r="CE131" s="1206"/>
      <c r="CF131" s="1206"/>
      <c r="CG131" s="1206"/>
      <c r="CH131" s="1206"/>
      <c r="CI131" s="2282">
        <v>58</v>
      </c>
      <c r="CJ131" s="2283"/>
      <c r="CK131" s="2283"/>
      <c r="CL131" s="2283"/>
      <c r="CM131" s="2283"/>
      <c r="CN131" s="2283"/>
      <c r="CO131" s="2283"/>
      <c r="CP131" s="2283"/>
      <c r="CQ131" s="2283"/>
      <c r="CR131" s="2283"/>
      <c r="CS131" s="2283"/>
      <c r="CT131" s="2152"/>
      <c r="CU131" s="2129">
        <f t="shared" si="0"/>
        <v>0.18954248366013071</v>
      </c>
      <c r="CV131" s="2129"/>
      <c r="CW131" s="2129"/>
      <c r="CX131" s="2129"/>
      <c r="CY131" s="2129"/>
      <c r="CZ131" s="2129"/>
      <c r="DA131" s="2129"/>
      <c r="DB131" s="2129"/>
      <c r="DC131" s="2129"/>
      <c r="DD131" s="2129"/>
      <c r="DE131" s="2129"/>
      <c r="DF131" s="2129"/>
    </row>
    <row r="132" spans="2:110" ht="15" customHeight="1" x14ac:dyDescent="0.25">
      <c r="B132" s="2289" t="s">
        <v>3378</v>
      </c>
      <c r="C132" s="2290"/>
      <c r="D132" s="2290"/>
      <c r="E132" s="2290"/>
      <c r="F132" s="2290"/>
      <c r="G132" s="2290"/>
      <c r="H132" s="2290"/>
      <c r="I132" s="2290"/>
      <c r="J132" s="2290"/>
      <c r="K132" s="2290"/>
      <c r="L132" s="2290"/>
      <c r="M132" s="2290"/>
      <c r="N132" s="2290"/>
      <c r="O132" s="2290"/>
      <c r="P132" s="2290"/>
      <c r="Q132" s="2290"/>
      <c r="R132" s="2290"/>
      <c r="S132" s="2290"/>
      <c r="T132" s="2290"/>
      <c r="U132" s="2290"/>
      <c r="V132" s="2290"/>
      <c r="W132" s="2290"/>
      <c r="X132" s="2290"/>
      <c r="Y132" s="2290"/>
      <c r="Z132" s="2290"/>
      <c r="AA132" s="2290"/>
      <c r="AB132" s="2290"/>
      <c r="AC132" s="2290"/>
      <c r="AD132" s="2290"/>
      <c r="AE132" s="2290"/>
      <c r="AF132" s="2290"/>
      <c r="AG132" s="2290"/>
      <c r="AH132" s="2290"/>
      <c r="AI132" s="2290"/>
      <c r="AJ132" s="2290"/>
      <c r="AK132" s="2290"/>
      <c r="AL132" s="2290"/>
      <c r="AM132" s="2290"/>
      <c r="AN132" s="2290"/>
      <c r="AO132" s="2290"/>
      <c r="AP132" s="2290"/>
      <c r="AQ132" s="2290"/>
      <c r="AR132" s="2290"/>
      <c r="AS132" s="2290"/>
      <c r="AT132" s="2290"/>
      <c r="AU132" s="2290"/>
      <c r="AV132" s="2290"/>
      <c r="AW132" s="2290"/>
      <c r="AX132" s="2290"/>
      <c r="AY132" s="2290"/>
      <c r="AZ132" s="2290"/>
      <c r="BA132" s="2290"/>
      <c r="BB132" s="2290"/>
      <c r="BC132" s="2290"/>
      <c r="BD132" s="2290"/>
      <c r="BE132" s="2290"/>
      <c r="BF132" s="2290"/>
      <c r="BG132" s="2290"/>
      <c r="BH132" s="2290"/>
      <c r="BI132" s="2290"/>
      <c r="BJ132" s="2290"/>
      <c r="BK132" s="2290"/>
      <c r="BL132" s="2290"/>
      <c r="BM132" s="2290"/>
      <c r="BN132" s="2290"/>
      <c r="BO132" s="2290"/>
      <c r="BP132" s="2290"/>
      <c r="BQ132" s="2290"/>
      <c r="BR132" s="2290"/>
      <c r="BS132" s="2290"/>
      <c r="BT132" s="2290"/>
      <c r="BU132" s="2290"/>
      <c r="BV132" s="2290"/>
      <c r="BW132" s="2290"/>
      <c r="BX132" s="2290"/>
      <c r="BY132" s="2290"/>
      <c r="BZ132" s="2290"/>
      <c r="CA132" s="2290"/>
      <c r="CB132" s="2290"/>
      <c r="CC132" s="2290"/>
      <c r="CD132" s="2290"/>
      <c r="CE132" s="2290"/>
      <c r="CF132" s="2290"/>
      <c r="CG132" s="2290"/>
      <c r="CH132" s="2291"/>
      <c r="CI132" s="2286">
        <f>CI123-CI124</f>
        <v>210</v>
      </c>
      <c r="CJ132" s="2287"/>
      <c r="CK132" s="2287"/>
      <c r="CL132" s="2287"/>
      <c r="CM132" s="2287"/>
      <c r="CN132" s="2287"/>
      <c r="CO132" s="2287"/>
      <c r="CP132" s="2287"/>
      <c r="CQ132" s="2287"/>
      <c r="CR132" s="2287"/>
      <c r="CS132" s="2287"/>
      <c r="CT132" s="2288"/>
      <c r="CU132" s="2281">
        <f t="shared" si="0"/>
        <v>0.68627450980392157</v>
      </c>
      <c r="CV132" s="2281"/>
      <c r="CW132" s="2281"/>
      <c r="CX132" s="2281"/>
      <c r="CY132" s="2281"/>
      <c r="CZ132" s="2281"/>
      <c r="DA132" s="2281"/>
      <c r="DB132" s="2281"/>
      <c r="DC132" s="2281"/>
      <c r="DD132" s="2281"/>
      <c r="DE132" s="2281"/>
      <c r="DF132" s="2281"/>
    </row>
    <row r="133" spans="2:110" x14ac:dyDescent="0.25">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row>
    <row r="134" spans="2:110"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row>
    <row r="135" spans="2:110" ht="20.100000000000001" customHeight="1" x14ac:dyDescent="0.25">
      <c r="B135" s="2143" t="s">
        <v>937</v>
      </c>
      <c r="C135" s="2144"/>
      <c r="D135" s="2144"/>
      <c r="E135" s="2144"/>
      <c r="F135" s="2144"/>
      <c r="G135" s="2144"/>
      <c r="H135" s="2144"/>
      <c r="I135" s="2144"/>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4"/>
      <c r="AH135" s="2144"/>
      <c r="AI135" s="2144"/>
      <c r="AJ135" s="2144"/>
      <c r="AK135" s="2144"/>
      <c r="AL135" s="2144"/>
      <c r="AM135" s="2144"/>
      <c r="AN135" s="2144"/>
      <c r="AO135" s="2144"/>
      <c r="AP135" s="2144"/>
      <c r="AQ135" s="2144"/>
      <c r="AR135" s="2144"/>
      <c r="AS135" s="2144"/>
      <c r="AT135" s="2144"/>
      <c r="AU135" s="2144"/>
      <c r="AV135" s="2144"/>
      <c r="AW135" s="2144"/>
      <c r="AX135" s="2144"/>
      <c r="AY135" s="2144"/>
      <c r="AZ135" s="2144"/>
      <c r="BA135" s="2144"/>
      <c r="BB135" s="2144"/>
      <c r="BC135" s="2144"/>
      <c r="BD135" s="2144"/>
      <c r="BE135" s="2144"/>
      <c r="BF135" s="2144"/>
      <c r="BG135" s="2144"/>
      <c r="BH135" s="2144"/>
      <c r="BI135" s="2144"/>
      <c r="BJ135" s="2144"/>
      <c r="BK135" s="2144"/>
      <c r="BL135" s="2144"/>
      <c r="BM135" s="2144"/>
      <c r="BN135" s="2144"/>
      <c r="BO135" s="2144"/>
      <c r="BP135" s="2144"/>
      <c r="BQ135" s="2144"/>
      <c r="BR135" s="2144"/>
      <c r="BS135" s="2144"/>
      <c r="BT135" s="2144"/>
      <c r="BU135" s="2144"/>
      <c r="BV135" s="2144"/>
      <c r="BW135" s="2144"/>
      <c r="BX135" s="2145"/>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row>
    <row r="136" spans="2:110" ht="20.100000000000001" customHeight="1" x14ac:dyDescent="0.25">
      <c r="B136" s="2285" t="s">
        <v>908</v>
      </c>
      <c r="C136" s="2285"/>
      <c r="D136" s="2285"/>
      <c r="E136" s="2285"/>
      <c r="F136" s="2285"/>
      <c r="G136" s="2285"/>
      <c r="H136" s="2285"/>
      <c r="I136" s="2285"/>
      <c r="J136" s="2285"/>
      <c r="K136" s="2285"/>
      <c r="L136" s="2285"/>
      <c r="M136" s="2285"/>
      <c r="N136" s="2285"/>
      <c r="O136" s="2285"/>
      <c r="P136" s="2285"/>
      <c r="Q136" s="2285"/>
      <c r="R136" s="2285"/>
      <c r="S136" s="2285"/>
      <c r="T136" s="2285"/>
      <c r="U136" s="2285"/>
      <c r="V136" s="2285"/>
      <c r="W136" s="2285"/>
      <c r="X136" s="2285"/>
      <c r="Y136" s="2285"/>
      <c r="Z136" s="2285"/>
      <c r="AA136" s="2285"/>
      <c r="AB136" s="2285"/>
      <c r="AC136" s="2285"/>
      <c r="AD136" s="2285"/>
      <c r="AE136" s="2285"/>
      <c r="AF136" s="2285"/>
      <c r="AG136" s="2285"/>
      <c r="AH136" s="2285"/>
      <c r="AI136" s="2285"/>
      <c r="AJ136" s="2285"/>
      <c r="AK136" s="2285"/>
      <c r="AL136" s="2284" t="s">
        <v>955</v>
      </c>
      <c r="AM136" s="2134"/>
      <c r="AN136" s="2134"/>
      <c r="AO136" s="2134"/>
      <c r="AP136" s="2134"/>
      <c r="AQ136" s="2134"/>
      <c r="AR136" s="2134"/>
      <c r="AS136" s="2134"/>
      <c r="AT136" s="2134"/>
      <c r="AU136" s="2134"/>
      <c r="AV136" s="2134"/>
      <c r="AW136" s="2134"/>
      <c r="AX136" s="2134"/>
      <c r="AY136" s="2134"/>
      <c r="AZ136" s="2134"/>
      <c r="BA136" s="2134"/>
      <c r="BB136" s="2134"/>
      <c r="BC136" s="2134"/>
      <c r="BD136" s="2134"/>
      <c r="BE136" s="2134"/>
      <c r="BF136" s="2134"/>
      <c r="BG136" s="2134"/>
      <c r="BH136" s="2134"/>
      <c r="BI136" s="2134"/>
      <c r="BJ136" s="2134"/>
      <c r="BK136" s="2134"/>
      <c r="BL136" s="2134"/>
      <c r="BM136" s="2134"/>
      <c r="BN136" s="2134"/>
      <c r="BO136" s="2134"/>
      <c r="BP136" s="2134"/>
      <c r="BQ136" s="2134"/>
      <c r="BR136" s="2134"/>
      <c r="BS136" s="2134"/>
      <c r="BT136" s="2134"/>
      <c r="BU136" s="2134"/>
      <c r="BV136" s="2134"/>
      <c r="BW136" s="2134"/>
      <c r="BX136" s="2135"/>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row>
    <row r="137" spans="2:110" ht="20.100000000000001" customHeight="1" x14ac:dyDescent="0.25">
      <c r="B137" s="2285" t="s">
        <v>909</v>
      </c>
      <c r="C137" s="2285"/>
      <c r="D137" s="2285"/>
      <c r="E137" s="2285"/>
      <c r="F137" s="2285"/>
      <c r="G137" s="2285"/>
      <c r="H137" s="2285"/>
      <c r="I137" s="2285"/>
      <c r="J137" s="2285"/>
      <c r="K137" s="2285"/>
      <c r="L137" s="2285"/>
      <c r="M137" s="2285"/>
      <c r="N137" s="2285"/>
      <c r="O137" s="2285"/>
      <c r="P137" s="2285"/>
      <c r="Q137" s="2285"/>
      <c r="R137" s="2285"/>
      <c r="S137" s="2285"/>
      <c r="T137" s="2285"/>
      <c r="U137" s="2285"/>
      <c r="V137" s="2285"/>
      <c r="W137" s="2285"/>
      <c r="X137" s="2285"/>
      <c r="Y137" s="2285"/>
      <c r="Z137" s="2285"/>
      <c r="AA137" s="2285"/>
      <c r="AB137" s="2285"/>
      <c r="AC137" s="2285"/>
      <c r="AD137" s="2285"/>
      <c r="AE137" s="2285"/>
      <c r="AF137" s="2285"/>
      <c r="AG137" s="2285"/>
      <c r="AH137" s="2285"/>
      <c r="AI137" s="2285"/>
      <c r="AJ137" s="2285"/>
      <c r="AK137" s="2285"/>
      <c r="AL137" s="2284" t="s">
        <v>955</v>
      </c>
      <c r="AM137" s="2134"/>
      <c r="AN137" s="2134"/>
      <c r="AO137" s="2134"/>
      <c r="AP137" s="2134"/>
      <c r="AQ137" s="2134"/>
      <c r="AR137" s="2134"/>
      <c r="AS137" s="2134"/>
      <c r="AT137" s="2134"/>
      <c r="AU137" s="2134"/>
      <c r="AV137" s="2134"/>
      <c r="AW137" s="2134"/>
      <c r="AX137" s="2134"/>
      <c r="AY137" s="2134"/>
      <c r="AZ137" s="2134"/>
      <c r="BA137" s="2134"/>
      <c r="BB137" s="2134"/>
      <c r="BC137" s="2134"/>
      <c r="BD137" s="2134"/>
      <c r="BE137" s="2134"/>
      <c r="BF137" s="2134"/>
      <c r="BG137" s="2134"/>
      <c r="BH137" s="2134"/>
      <c r="BI137" s="2134"/>
      <c r="BJ137" s="2134"/>
      <c r="BK137" s="2134"/>
      <c r="BL137" s="2134"/>
      <c r="BM137" s="2134"/>
      <c r="BN137" s="2134"/>
      <c r="BO137" s="2134"/>
      <c r="BP137" s="2134"/>
      <c r="BQ137" s="2134"/>
      <c r="BR137" s="2134"/>
      <c r="BS137" s="2134"/>
      <c r="BT137" s="2134"/>
      <c r="BU137" s="2134"/>
      <c r="BV137" s="2134"/>
      <c r="BW137" s="2134"/>
      <c r="BX137" s="2135"/>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ht="20.100000000000001" customHeight="1" x14ac:dyDescent="0.25">
      <c r="B138" s="2285" t="s">
        <v>910</v>
      </c>
      <c r="C138" s="2285"/>
      <c r="D138" s="2285"/>
      <c r="E138" s="2285"/>
      <c r="F138" s="2285"/>
      <c r="G138" s="2285"/>
      <c r="H138" s="2285"/>
      <c r="I138" s="2285"/>
      <c r="J138" s="2285"/>
      <c r="K138" s="2285"/>
      <c r="L138" s="2285"/>
      <c r="M138" s="2285"/>
      <c r="N138" s="2285"/>
      <c r="O138" s="2285"/>
      <c r="P138" s="2285"/>
      <c r="Q138" s="2285"/>
      <c r="R138" s="2285"/>
      <c r="S138" s="2285"/>
      <c r="T138" s="2285"/>
      <c r="U138" s="2285"/>
      <c r="V138" s="2285"/>
      <c r="W138" s="2285"/>
      <c r="X138" s="2285"/>
      <c r="Y138" s="2285"/>
      <c r="Z138" s="2285"/>
      <c r="AA138" s="2285"/>
      <c r="AB138" s="2285"/>
      <c r="AC138" s="2285"/>
      <c r="AD138" s="2285"/>
      <c r="AE138" s="2285"/>
      <c r="AF138" s="2285"/>
      <c r="AG138" s="2285"/>
      <c r="AH138" s="2285"/>
      <c r="AI138" s="2285"/>
      <c r="AJ138" s="2285"/>
      <c r="AK138" s="2285"/>
      <c r="AL138" s="2284" t="s">
        <v>955</v>
      </c>
      <c r="AM138" s="2134"/>
      <c r="AN138" s="2134"/>
      <c r="AO138" s="2134"/>
      <c r="AP138" s="2134"/>
      <c r="AQ138" s="2134"/>
      <c r="AR138" s="2134"/>
      <c r="AS138" s="2134"/>
      <c r="AT138" s="2134"/>
      <c r="AU138" s="2134"/>
      <c r="AV138" s="2134"/>
      <c r="AW138" s="2134"/>
      <c r="AX138" s="2134"/>
      <c r="AY138" s="2134"/>
      <c r="AZ138" s="2134"/>
      <c r="BA138" s="2134"/>
      <c r="BB138" s="2134"/>
      <c r="BC138" s="2134"/>
      <c r="BD138" s="2134"/>
      <c r="BE138" s="2134"/>
      <c r="BF138" s="2134"/>
      <c r="BG138" s="2134"/>
      <c r="BH138" s="2134"/>
      <c r="BI138" s="2134"/>
      <c r="BJ138" s="2134"/>
      <c r="BK138" s="2134"/>
      <c r="BL138" s="2134"/>
      <c r="BM138" s="2134"/>
      <c r="BN138" s="2134"/>
      <c r="BO138" s="2134"/>
      <c r="BP138" s="2134"/>
      <c r="BQ138" s="2134"/>
      <c r="BR138" s="2134"/>
      <c r="BS138" s="2134"/>
      <c r="BT138" s="2134"/>
      <c r="BU138" s="2134"/>
      <c r="BV138" s="2134"/>
      <c r="BW138" s="2134"/>
      <c r="BX138" s="2135"/>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ht="20.100000000000001" customHeight="1" x14ac:dyDescent="0.25">
      <c r="B139" s="2285" t="s">
        <v>891</v>
      </c>
      <c r="C139" s="2285"/>
      <c r="D139" s="2285"/>
      <c r="E139" s="2285"/>
      <c r="F139" s="2285"/>
      <c r="G139" s="2285"/>
      <c r="H139" s="2285"/>
      <c r="I139" s="2285"/>
      <c r="J139" s="2285"/>
      <c r="K139" s="2285"/>
      <c r="L139" s="2285"/>
      <c r="M139" s="2285"/>
      <c r="N139" s="2285"/>
      <c r="O139" s="2285"/>
      <c r="P139" s="2285"/>
      <c r="Q139" s="2285"/>
      <c r="R139" s="2285"/>
      <c r="S139" s="2285"/>
      <c r="T139" s="2285"/>
      <c r="U139" s="2285"/>
      <c r="V139" s="2285"/>
      <c r="W139" s="2285"/>
      <c r="X139" s="2285"/>
      <c r="Y139" s="2285"/>
      <c r="Z139" s="2285"/>
      <c r="AA139" s="2285"/>
      <c r="AB139" s="2285"/>
      <c r="AC139" s="2285"/>
      <c r="AD139" s="2285"/>
      <c r="AE139" s="2285"/>
      <c r="AF139" s="2285"/>
      <c r="AG139" s="2285"/>
      <c r="AH139" s="2285"/>
      <c r="AI139" s="2285"/>
      <c r="AJ139" s="2285"/>
      <c r="AK139" s="2285"/>
      <c r="AL139" s="2284" t="s">
        <v>955</v>
      </c>
      <c r="AM139" s="2134"/>
      <c r="AN139" s="2134"/>
      <c r="AO139" s="2134"/>
      <c r="AP139" s="2134"/>
      <c r="AQ139" s="2134"/>
      <c r="AR139" s="2134"/>
      <c r="AS139" s="2134"/>
      <c r="AT139" s="2134"/>
      <c r="AU139" s="2134"/>
      <c r="AV139" s="2134"/>
      <c r="AW139" s="2134"/>
      <c r="AX139" s="2134"/>
      <c r="AY139" s="2134"/>
      <c r="AZ139" s="2134"/>
      <c r="BA139" s="2134"/>
      <c r="BB139" s="2134"/>
      <c r="BC139" s="2134"/>
      <c r="BD139" s="2134"/>
      <c r="BE139" s="2134"/>
      <c r="BF139" s="2134"/>
      <c r="BG139" s="2134"/>
      <c r="BH139" s="2134"/>
      <c r="BI139" s="2134"/>
      <c r="BJ139" s="2134"/>
      <c r="BK139" s="2134"/>
      <c r="BL139" s="2134"/>
      <c r="BM139" s="2134"/>
      <c r="BN139" s="2134"/>
      <c r="BO139" s="2134"/>
      <c r="BP139" s="2134"/>
      <c r="BQ139" s="2134"/>
      <c r="BR139" s="2134"/>
      <c r="BS139" s="2134"/>
      <c r="BT139" s="2134"/>
      <c r="BU139" s="2134"/>
      <c r="BV139" s="2134"/>
      <c r="BW139" s="2134"/>
      <c r="BX139" s="2135"/>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sheetData>
  <sheetProtection algorithmName="SHA-512" hashValue="o/dgxvpxvm/iCrmU7TcYb0Ka/XNunDRdx0lHhspDNqnndZIxsurHUFURZk3fyaTPYuumLA2ZkUnVMQJLoB+6Yw==" saltValue="mDslSfmvt1GtyiIFvqomdg==" spinCount="100000" sheet="1" objects="1" scenarios="1"/>
  <customSheetViews>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B95:B99"/>
    <mergeCell ref="AG100:AO104"/>
    <mergeCell ref="AG105:AO109"/>
    <mergeCell ref="D90:AF94"/>
    <mergeCell ref="D95:AF99"/>
    <mergeCell ref="D100:AF10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65:B69"/>
    <mergeCell ref="B70:B74"/>
    <mergeCell ref="B75:B79"/>
    <mergeCell ref="AG90:AO94"/>
    <mergeCell ref="D85:AF89"/>
    <mergeCell ref="AG85:AO89"/>
    <mergeCell ref="B90:B94"/>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AL138:BX138"/>
    <mergeCell ref="B136:AK136"/>
    <mergeCell ref="AL136:BX136"/>
    <mergeCell ref="B128:CH128"/>
    <mergeCell ref="CI128:CT128"/>
    <mergeCell ref="B131:CH131"/>
    <mergeCell ref="CU132:DF132"/>
    <mergeCell ref="B135:BX135"/>
    <mergeCell ref="B127:CH127"/>
    <mergeCell ref="CI127:CT127"/>
    <mergeCell ref="CU127:DF127"/>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workbookViewId="0"/>
  </sheetViews>
  <sheetFormatPr baseColWidth="10" defaultColWidth="9.140625" defaultRowHeight="15" x14ac:dyDescent="0.25"/>
  <cols>
    <col min="1" max="1" width="2.85546875" customWidth="1"/>
    <col min="2" max="4" width="10.7109375" customWidth="1"/>
    <col min="5" max="5" width="9.7109375" customWidth="1"/>
    <col min="6" max="6" width="22.28515625" customWidth="1"/>
    <col min="7" max="7" width="6.85546875" customWidth="1"/>
    <col min="8" max="12" width="10.7109375" customWidth="1"/>
    <col min="13" max="13" width="8" customWidth="1"/>
    <col min="14" max="14" width="10.140625" bestFit="1" customWidth="1"/>
    <col min="18" max="18" width="9.140625" customWidth="1"/>
  </cols>
  <sheetData>
    <row r="1" spans="2:13" ht="14.25" customHeight="1" x14ac:dyDescent="0.25">
      <c r="B1" s="36"/>
    </row>
    <row r="2" spans="2:13" ht="15" customHeight="1" x14ac:dyDescent="0.3">
      <c r="B2" s="3"/>
      <c r="C2" s="4"/>
      <c r="D2" s="4"/>
      <c r="E2" s="4"/>
      <c r="F2" s="4"/>
      <c r="G2" s="4"/>
    </row>
    <row r="3" spans="2:13" ht="15" customHeight="1" x14ac:dyDescent="0.25">
      <c r="B3" s="62" t="s">
        <v>1236</v>
      </c>
      <c r="C3" s="74"/>
      <c r="D3" s="62"/>
      <c r="E3" s="74"/>
      <c r="F3" s="62"/>
      <c r="G3" s="62"/>
      <c r="H3" s="62"/>
      <c r="I3" s="74"/>
      <c r="J3" s="74"/>
      <c r="K3" s="74"/>
    </row>
    <row r="4" spans="2:13" ht="18" x14ac:dyDescent="0.25">
      <c r="B4" s="149" t="s">
        <v>720</v>
      </c>
      <c r="C4" s="74"/>
      <c r="D4" s="62"/>
      <c r="E4" s="62"/>
      <c r="F4" s="74"/>
      <c r="G4" s="74"/>
      <c r="H4" s="74"/>
      <c r="I4" s="74"/>
      <c r="J4" s="74"/>
      <c r="K4" s="152"/>
    </row>
    <row r="5" spans="2:13" ht="15.75" x14ac:dyDescent="0.25">
      <c r="B5" s="6"/>
      <c r="C5" s="74"/>
      <c r="D5" s="6"/>
      <c r="E5" s="6"/>
      <c r="F5" s="74"/>
      <c r="G5" s="74"/>
      <c r="H5" s="74"/>
      <c r="I5" s="74"/>
      <c r="J5" s="74"/>
      <c r="K5" s="152"/>
    </row>
    <row r="6" spans="2:13" ht="15" customHeight="1" x14ac:dyDescent="0.25">
      <c r="B6" s="74"/>
      <c r="C6" s="74"/>
      <c r="D6" s="6"/>
      <c r="E6" s="6"/>
      <c r="F6" s="74"/>
      <c r="G6" s="74"/>
      <c r="H6" s="74"/>
      <c r="I6" s="74"/>
      <c r="J6" s="74"/>
      <c r="K6" s="44"/>
      <c r="L6" s="144"/>
    </row>
    <row r="7" spans="2:13" ht="15.75" x14ac:dyDescent="0.25">
      <c r="B7" s="205" t="s">
        <v>3391</v>
      </c>
      <c r="C7" s="77"/>
      <c r="D7" s="205"/>
      <c r="E7" s="205"/>
      <c r="F7" s="77"/>
      <c r="G7" s="77"/>
      <c r="H7" s="74"/>
      <c r="I7" s="74"/>
      <c r="J7" s="74"/>
      <c r="K7" s="41"/>
      <c r="L7" s="144"/>
    </row>
    <row r="8" spans="2:13" ht="15.75" x14ac:dyDescent="0.25">
      <c r="B8" s="904" t="s">
        <v>3392</v>
      </c>
      <c r="C8" s="555"/>
      <c r="D8" s="556"/>
      <c r="E8" s="556"/>
      <c r="F8" s="555"/>
      <c r="G8" s="77"/>
      <c r="H8" s="74"/>
      <c r="I8" s="6"/>
      <c r="J8" s="6"/>
      <c r="K8" s="41" t="str">
        <f>Inhalt!$C$7</f>
        <v>V. OncoBox: P1.1.1 (251203)</v>
      </c>
      <c r="L8" s="144"/>
    </row>
    <row r="9" spans="2:13" ht="15.75" x14ac:dyDescent="0.25">
      <c r="C9" s="74"/>
      <c r="D9" s="74"/>
      <c r="E9" s="74"/>
      <c r="F9" s="74"/>
      <c r="G9" s="74"/>
      <c r="H9" s="74"/>
      <c r="I9" s="6"/>
      <c r="J9" s="6"/>
      <c r="K9" s="41" t="str">
        <f>Inhalt!$C$8</f>
        <v>V. Spezifikation: P1.1.1 (251203)</v>
      </c>
      <c r="L9" s="144"/>
    </row>
    <row r="10" spans="2:13" ht="34.5" customHeight="1" x14ac:dyDescent="0.25">
      <c r="C10" s="74"/>
      <c r="D10" s="74"/>
      <c r="E10" s="74"/>
      <c r="F10" s="74"/>
      <c r="G10" s="74"/>
      <c r="H10" s="74"/>
      <c r="I10" s="74"/>
      <c r="J10" s="74"/>
      <c r="K10" s="1534" t="s">
        <v>1724</v>
      </c>
      <c r="L10" s="2312"/>
      <c r="M10" s="2312"/>
    </row>
    <row r="11" spans="2:13" x14ac:dyDescent="0.25">
      <c r="I11" s="144"/>
      <c r="J11" s="144"/>
      <c r="L11" s="144"/>
    </row>
    <row r="12" spans="2:13" x14ac:dyDescent="0.25">
      <c r="B12" s="84"/>
      <c r="I12" s="144"/>
      <c r="J12" s="144"/>
      <c r="K12" s="144"/>
      <c r="L12" s="144"/>
    </row>
    <row r="14" spans="2:13" ht="21.6" customHeight="1" x14ac:dyDescent="0.25">
      <c r="B14" s="42" t="s">
        <v>3356</v>
      </c>
      <c r="C14" s="38"/>
      <c r="D14" s="38"/>
      <c r="E14" s="39"/>
      <c r="F14" s="39"/>
      <c r="G14" s="39"/>
      <c r="H14" s="40"/>
      <c r="I14" s="40"/>
      <c r="J14" s="40"/>
      <c r="K14" s="40"/>
      <c r="L14" s="40"/>
    </row>
    <row r="15" spans="2:13" ht="14.45" customHeight="1" x14ac:dyDescent="0.25">
      <c r="B15" s="2277" t="s">
        <v>934</v>
      </c>
      <c r="C15" s="2278"/>
      <c r="D15" s="2278"/>
      <c r="E15" s="2278"/>
      <c r="F15" s="389" t="s">
        <v>925</v>
      </c>
      <c r="G15" s="390"/>
      <c r="H15" s="2313" t="s">
        <v>926</v>
      </c>
      <c r="I15" s="2314"/>
      <c r="J15" s="2314"/>
      <c r="K15" s="2314"/>
      <c r="L15" s="2314"/>
      <c r="M15" s="2315"/>
    </row>
    <row r="16" spans="2:13" ht="46.15" customHeight="1" x14ac:dyDescent="0.25">
      <c r="B16" s="1594" t="s">
        <v>959</v>
      </c>
      <c r="C16" s="1649"/>
      <c r="D16" s="1649"/>
      <c r="E16" s="2268"/>
      <c r="F16" s="385" t="s">
        <v>3395</v>
      </c>
      <c r="G16" s="473">
        <v>306</v>
      </c>
      <c r="H16" s="1167" t="s">
        <v>964</v>
      </c>
      <c r="I16" s="1603"/>
      <c r="J16" s="1603"/>
      <c r="K16" s="1603"/>
      <c r="L16" s="1603"/>
      <c r="M16" s="1603"/>
    </row>
    <row r="17" spans="2:13" ht="24.75" customHeight="1" x14ac:dyDescent="0.25">
      <c r="B17" s="1167" t="s">
        <v>3396</v>
      </c>
      <c r="C17" s="1603"/>
      <c r="D17" s="1603"/>
      <c r="E17" s="1603"/>
      <c r="F17" s="385" t="s">
        <v>1213</v>
      </c>
      <c r="G17" s="400">
        <v>0</v>
      </c>
      <c r="H17" s="1542"/>
      <c r="I17" s="1650"/>
      <c r="J17" s="1650"/>
      <c r="K17" s="1650"/>
      <c r="L17" s="1650"/>
      <c r="M17" s="1650"/>
    </row>
    <row r="18" spans="2:13" ht="28.5" customHeight="1" x14ac:dyDescent="0.25">
      <c r="B18" s="2269" t="s">
        <v>3363</v>
      </c>
      <c r="C18" s="2270"/>
      <c r="D18" s="2270"/>
      <c r="E18" s="2271"/>
      <c r="F18" s="351"/>
      <c r="G18" s="400">
        <v>306</v>
      </c>
      <c r="H18" s="2099"/>
      <c r="I18" s="2099"/>
      <c r="J18" s="2099"/>
      <c r="K18" s="2099"/>
      <c r="L18" s="2099"/>
      <c r="M18" s="2099"/>
    </row>
    <row r="19" spans="2:13" x14ac:dyDescent="0.25">
      <c r="B19" s="266"/>
      <c r="C19" s="266"/>
      <c r="D19" s="266"/>
      <c r="E19" s="45"/>
      <c r="F19" s="45"/>
      <c r="G19" s="45"/>
      <c r="H19" s="45"/>
      <c r="I19" s="45"/>
      <c r="J19" s="45"/>
      <c r="K19" s="45"/>
      <c r="L19" s="45"/>
      <c r="M19" s="45"/>
    </row>
    <row r="20" spans="2:13" x14ac:dyDescent="0.25">
      <c r="B20" s="43" t="s">
        <v>3364</v>
      </c>
      <c r="C20" s="45"/>
      <c r="D20" s="45"/>
      <c r="E20" s="45"/>
      <c r="F20" s="45"/>
      <c r="G20" s="45"/>
      <c r="H20" s="45"/>
      <c r="I20" s="45"/>
      <c r="J20" s="45"/>
      <c r="K20" s="45"/>
      <c r="L20" s="45"/>
      <c r="M20" s="45"/>
    </row>
    <row r="21" spans="2:13" ht="48" customHeight="1" x14ac:dyDescent="0.25">
      <c r="B21" s="2310" t="s">
        <v>272</v>
      </c>
      <c r="C21" s="2264"/>
      <c r="D21" s="2264"/>
      <c r="E21" s="2265"/>
      <c r="F21" s="2263" t="s">
        <v>958</v>
      </c>
      <c r="G21" s="2264"/>
      <c r="H21" s="2264"/>
      <c r="I21" s="2264"/>
      <c r="J21" s="2264"/>
      <c r="K21" s="2264"/>
      <c r="L21" s="2264"/>
      <c r="M21" s="2265"/>
    </row>
    <row r="22" spans="2:13" ht="24.6" customHeight="1" x14ac:dyDescent="0.25">
      <c r="B22" s="2311" t="s">
        <v>3393</v>
      </c>
      <c r="C22" s="1631"/>
      <c r="D22" s="1631"/>
      <c r="E22" s="2308"/>
      <c r="F22" s="2311" t="s">
        <v>957</v>
      </c>
      <c r="G22" s="1631"/>
      <c r="H22" s="1631"/>
      <c r="I22" s="1631"/>
      <c r="J22" s="1631"/>
      <c r="K22" s="1631"/>
      <c r="L22" s="1631"/>
      <c r="M22" s="2308"/>
    </row>
    <row r="23" spans="2:13" ht="22.5" customHeight="1" x14ac:dyDescent="0.25">
      <c r="B23" s="2307" t="s">
        <v>3394</v>
      </c>
      <c r="C23" s="1631"/>
      <c r="D23" s="1631"/>
      <c r="E23" s="2308"/>
      <c r="F23" s="2309" t="s">
        <v>970</v>
      </c>
      <c r="G23" s="1631"/>
      <c r="H23" s="1631"/>
      <c r="I23" s="1631"/>
      <c r="J23" s="1631"/>
      <c r="K23" s="1631"/>
      <c r="L23" s="1631"/>
      <c r="M23" s="2308"/>
    </row>
    <row r="26" spans="2:13" x14ac:dyDescent="0.25">
      <c r="B26" s="2111" t="s">
        <v>967</v>
      </c>
      <c r="C26" s="2111"/>
      <c r="D26" s="2111"/>
      <c r="E26" s="2111"/>
      <c r="F26" s="2111"/>
      <c r="G26" s="2111"/>
      <c r="H26" s="2111"/>
      <c r="I26" s="2111"/>
      <c r="J26" s="2111"/>
      <c r="K26" s="2111"/>
      <c r="L26" s="2111"/>
    </row>
    <row r="27" spans="2:13" ht="11.25" customHeight="1" x14ac:dyDescent="0.25">
      <c r="B27" s="44"/>
      <c r="C27" s="218"/>
      <c r="D27" s="218"/>
      <c r="E27" s="218"/>
      <c r="F27" s="218"/>
      <c r="G27" s="218"/>
      <c r="H27" s="218"/>
      <c r="I27" s="218"/>
      <c r="J27" s="218"/>
      <c r="K27" s="218"/>
      <c r="L27" s="218"/>
    </row>
    <row r="28" spans="2:13" ht="93" customHeight="1" x14ac:dyDescent="0.25">
      <c r="B28" s="46" t="s">
        <v>266</v>
      </c>
      <c r="C28" s="363" t="s">
        <v>260</v>
      </c>
      <c r="D28" s="46" t="s">
        <v>3370</v>
      </c>
      <c r="E28" s="46" t="s">
        <v>267</v>
      </c>
      <c r="F28" s="46" t="s">
        <v>923</v>
      </c>
      <c r="G28" s="2306" t="s">
        <v>268</v>
      </c>
      <c r="H28" s="1541"/>
      <c r="I28" s="46" t="s">
        <v>269</v>
      </c>
      <c r="J28" s="46" t="s">
        <v>270</v>
      </c>
      <c r="K28" s="46" t="s">
        <v>966</v>
      </c>
      <c r="L28" s="391"/>
    </row>
    <row r="29" spans="2:13" x14ac:dyDescent="0.25">
      <c r="B29" s="392">
        <v>328043</v>
      </c>
      <c r="C29" s="393">
        <v>40800</v>
      </c>
      <c r="D29" s="394" t="s">
        <v>45</v>
      </c>
      <c r="E29" s="395">
        <v>1</v>
      </c>
      <c r="F29" s="395">
        <v>7</v>
      </c>
      <c r="G29" s="2305">
        <v>0</v>
      </c>
      <c r="H29" s="1541"/>
      <c r="I29" s="395">
        <v>259</v>
      </c>
      <c r="J29" s="396">
        <v>1</v>
      </c>
      <c r="K29" s="396">
        <v>1</v>
      </c>
      <c r="L29" s="388"/>
      <c r="M29" s="342">
        <f>$L29*12*2</f>
        <v>0</v>
      </c>
    </row>
    <row r="30" spans="2:13" x14ac:dyDescent="0.25">
      <c r="B30" s="392">
        <v>482304</v>
      </c>
      <c r="C30" s="393">
        <v>40870</v>
      </c>
      <c r="D30" s="394" t="s">
        <v>45</v>
      </c>
      <c r="E30" s="395">
        <v>2</v>
      </c>
      <c r="F30" s="395">
        <v>19</v>
      </c>
      <c r="G30" s="2305">
        <v>0</v>
      </c>
      <c r="H30" s="1541"/>
      <c r="I30" s="395">
        <v>258</v>
      </c>
      <c r="J30" s="396">
        <v>1</v>
      </c>
      <c r="K30" s="396">
        <v>1</v>
      </c>
      <c r="L30" s="388"/>
      <c r="M30" s="342"/>
    </row>
    <row r="31" spans="2:13" x14ac:dyDescent="0.25">
      <c r="B31" s="392">
        <v>234820</v>
      </c>
      <c r="C31" s="393">
        <v>40114</v>
      </c>
      <c r="D31" s="397" t="s">
        <v>22</v>
      </c>
      <c r="E31" s="395">
        <v>3</v>
      </c>
      <c r="F31" s="395">
        <v>41</v>
      </c>
      <c r="G31" s="2305">
        <v>1</v>
      </c>
      <c r="H31" s="1541"/>
      <c r="I31" s="395">
        <v>257</v>
      </c>
      <c r="J31" s="396">
        <v>0.99610894941634243</v>
      </c>
      <c r="K31" s="396">
        <v>0.99610894941634243</v>
      </c>
      <c r="L31" s="388"/>
      <c r="M31" s="342"/>
    </row>
    <row r="32" spans="2:13" x14ac:dyDescent="0.25">
      <c r="B32" s="392">
        <v>3284022</v>
      </c>
      <c r="C32" s="393">
        <v>40385</v>
      </c>
      <c r="D32" s="397" t="s">
        <v>22</v>
      </c>
      <c r="E32" s="395">
        <v>4</v>
      </c>
      <c r="F32" s="395">
        <v>44</v>
      </c>
      <c r="G32" s="2305">
        <v>1</v>
      </c>
      <c r="H32" s="1541"/>
      <c r="I32" s="395">
        <v>256</v>
      </c>
      <c r="J32" s="396">
        <v>0.99609375</v>
      </c>
      <c r="K32" s="396">
        <v>0.99221789883268485</v>
      </c>
      <c r="L32" s="183"/>
      <c r="M32" s="342"/>
    </row>
    <row r="33" spans="2:14" x14ac:dyDescent="0.25">
      <c r="B33" s="392">
        <v>48023</v>
      </c>
      <c r="C33" s="393">
        <v>40479</v>
      </c>
      <c r="D33" s="397" t="s">
        <v>22</v>
      </c>
      <c r="E33" s="395">
        <v>5</v>
      </c>
      <c r="F33" s="395">
        <v>48</v>
      </c>
      <c r="G33" s="2305">
        <v>1</v>
      </c>
      <c r="H33" s="1541"/>
      <c r="I33" s="395">
        <v>255</v>
      </c>
      <c r="J33" s="396">
        <v>0.99607843137254903</v>
      </c>
      <c r="K33" s="396">
        <v>0.98832684824902728</v>
      </c>
      <c r="L33" s="183"/>
      <c r="M33" s="342"/>
    </row>
    <row r="34" spans="2:14" ht="15" customHeight="1" x14ac:dyDescent="0.25">
      <c r="B34" s="367" t="s">
        <v>259</v>
      </c>
      <c r="C34" s="367" t="s">
        <v>259</v>
      </c>
      <c r="D34" s="367" t="s">
        <v>259</v>
      </c>
      <c r="E34" s="367" t="s">
        <v>259</v>
      </c>
      <c r="F34" s="367" t="s">
        <v>259</v>
      </c>
      <c r="G34" s="2305" t="s">
        <v>259</v>
      </c>
      <c r="H34" s="1541"/>
      <c r="I34" s="367" t="s">
        <v>259</v>
      </c>
      <c r="J34" s="367" t="s">
        <v>259</v>
      </c>
      <c r="K34" s="367" t="s">
        <v>259</v>
      </c>
      <c r="L34" s="388"/>
      <c r="M34" s="357"/>
      <c r="N34" s="357"/>
    </row>
    <row r="35" spans="2:14" x14ac:dyDescent="0.25">
      <c r="B35" s="367" t="s">
        <v>259</v>
      </c>
      <c r="C35" s="367" t="s">
        <v>259</v>
      </c>
      <c r="D35" s="367" t="s">
        <v>259</v>
      </c>
      <c r="E35" s="367" t="s">
        <v>259</v>
      </c>
      <c r="F35" s="367" t="s">
        <v>259</v>
      </c>
      <c r="G35" s="2305" t="s">
        <v>259</v>
      </c>
      <c r="H35" s="1541"/>
      <c r="I35" s="367" t="s">
        <v>259</v>
      </c>
      <c r="J35" s="367" t="s">
        <v>259</v>
      </c>
      <c r="K35" s="367" t="s">
        <v>259</v>
      </c>
      <c r="L35" s="388"/>
      <c r="M35" s="357"/>
      <c r="N35" s="357"/>
    </row>
    <row r="36" spans="2:14" x14ac:dyDescent="0.25">
      <c r="B36" s="367" t="s">
        <v>259</v>
      </c>
      <c r="C36" s="367" t="s">
        <v>259</v>
      </c>
      <c r="D36" s="367" t="s">
        <v>259</v>
      </c>
      <c r="E36" s="367" t="s">
        <v>259</v>
      </c>
      <c r="F36" s="367" t="s">
        <v>259</v>
      </c>
      <c r="G36" s="2305" t="s">
        <v>259</v>
      </c>
      <c r="H36" s="1541"/>
      <c r="I36" s="367" t="s">
        <v>259</v>
      </c>
      <c r="J36" s="367" t="s">
        <v>259</v>
      </c>
      <c r="K36" s="367" t="s">
        <v>259</v>
      </c>
      <c r="L36" s="388"/>
      <c r="M36" s="357"/>
      <c r="N36" s="357"/>
    </row>
    <row r="37" spans="2:14" x14ac:dyDescent="0.25">
      <c r="B37" s="392">
        <v>372024</v>
      </c>
      <c r="C37" s="393">
        <v>40709</v>
      </c>
      <c r="D37" s="394" t="s">
        <v>45</v>
      </c>
      <c r="E37" s="395">
        <v>56</v>
      </c>
      <c r="F37" s="395">
        <v>308</v>
      </c>
      <c r="G37" s="2305">
        <v>0</v>
      </c>
      <c r="H37" s="1541"/>
      <c r="I37" s="395">
        <v>204</v>
      </c>
      <c r="J37" s="396">
        <v>1</v>
      </c>
      <c r="K37" s="396">
        <v>0.90335614270087039</v>
      </c>
      <c r="L37" s="388"/>
      <c r="M37" s="357"/>
      <c r="N37" s="357"/>
    </row>
    <row r="38" spans="2:14" x14ac:dyDescent="0.25">
      <c r="B38" s="392">
        <v>8432904</v>
      </c>
      <c r="C38" s="393">
        <v>40746</v>
      </c>
      <c r="D38" s="394" t="s">
        <v>45</v>
      </c>
      <c r="E38" s="395">
        <v>57</v>
      </c>
      <c r="F38" s="395">
        <v>313</v>
      </c>
      <c r="G38" s="2305">
        <v>0</v>
      </c>
      <c r="H38" s="1541"/>
      <c r="I38" s="395">
        <v>203</v>
      </c>
      <c r="J38" s="396">
        <v>1</v>
      </c>
      <c r="K38" s="396">
        <v>0.90335614270087039</v>
      </c>
      <c r="L38" s="388"/>
      <c r="M38" s="357"/>
      <c r="N38" s="357"/>
    </row>
    <row r="39" spans="2:14" x14ac:dyDescent="0.25">
      <c r="B39" s="392">
        <v>423844</v>
      </c>
      <c r="C39" s="393">
        <v>40304</v>
      </c>
      <c r="D39" s="394" t="s">
        <v>45</v>
      </c>
      <c r="E39" s="395">
        <v>58</v>
      </c>
      <c r="F39" s="395">
        <v>315</v>
      </c>
      <c r="G39" s="2305">
        <v>0</v>
      </c>
      <c r="H39" s="1541"/>
      <c r="I39" s="395">
        <v>202</v>
      </c>
      <c r="J39" s="396">
        <v>1</v>
      </c>
      <c r="K39" s="396">
        <v>0.90335614270087039</v>
      </c>
      <c r="L39" s="388"/>
      <c r="M39" s="357"/>
      <c r="N39" s="357"/>
    </row>
    <row r="40" spans="2:14" x14ac:dyDescent="0.25">
      <c r="B40" s="392">
        <v>4238483</v>
      </c>
      <c r="C40" s="393">
        <v>40501</v>
      </c>
      <c r="D40" s="397" t="s">
        <v>22</v>
      </c>
      <c r="E40" s="395">
        <v>59</v>
      </c>
      <c r="F40" s="395">
        <v>316</v>
      </c>
      <c r="G40" s="2305">
        <v>1</v>
      </c>
      <c r="H40" s="1541"/>
      <c r="I40" s="395">
        <v>201</v>
      </c>
      <c r="J40" s="396">
        <v>0.99502487562189057</v>
      </c>
      <c r="K40" s="396">
        <v>0.89886183353320437</v>
      </c>
    </row>
    <row r="41" spans="2:14" x14ac:dyDescent="0.25">
      <c r="B41" s="392">
        <v>329832</v>
      </c>
      <c r="C41" s="393">
        <v>40410</v>
      </c>
      <c r="D41" s="397" t="s">
        <v>22</v>
      </c>
      <c r="E41" s="395">
        <v>60</v>
      </c>
      <c r="F41" s="395">
        <v>322</v>
      </c>
      <c r="G41" s="2305">
        <v>1</v>
      </c>
      <c r="H41" s="1541"/>
      <c r="I41" s="395">
        <v>200</v>
      </c>
      <c r="J41" s="396">
        <v>0.995</v>
      </c>
      <c r="K41" s="396">
        <v>0.89436752436553835</v>
      </c>
    </row>
    <row r="42" spans="2:14" x14ac:dyDescent="0.25">
      <c r="B42" s="392">
        <v>13498</v>
      </c>
      <c r="C42" s="393">
        <v>40702</v>
      </c>
      <c r="D42" s="394" t="s">
        <v>45</v>
      </c>
      <c r="E42" s="395">
        <v>61</v>
      </c>
      <c r="F42" s="395">
        <v>329</v>
      </c>
      <c r="G42" s="2305">
        <v>0</v>
      </c>
      <c r="H42" s="1541"/>
      <c r="I42" s="395">
        <v>199</v>
      </c>
      <c r="J42" s="396">
        <v>1</v>
      </c>
      <c r="K42" s="396">
        <v>0.89436752436553835</v>
      </c>
    </row>
    <row r="43" spans="2:14" x14ac:dyDescent="0.25">
      <c r="B43" s="367" t="s">
        <v>259</v>
      </c>
      <c r="C43" s="367" t="s">
        <v>259</v>
      </c>
      <c r="D43" s="367" t="s">
        <v>259</v>
      </c>
      <c r="E43" s="367" t="s">
        <v>259</v>
      </c>
      <c r="F43" s="367" t="s">
        <v>259</v>
      </c>
      <c r="G43" s="2305" t="s">
        <v>259</v>
      </c>
      <c r="H43" s="1541"/>
      <c r="I43" s="367" t="s">
        <v>259</v>
      </c>
      <c r="J43" s="367" t="s">
        <v>259</v>
      </c>
      <c r="K43" s="367" t="s">
        <v>259</v>
      </c>
    </row>
    <row r="44" spans="2:14" x14ac:dyDescent="0.25">
      <c r="B44" s="367" t="s">
        <v>259</v>
      </c>
      <c r="C44" s="367" t="s">
        <v>259</v>
      </c>
      <c r="D44" s="367" t="s">
        <v>259</v>
      </c>
      <c r="E44" s="367" t="s">
        <v>259</v>
      </c>
      <c r="F44" s="367" t="s">
        <v>259</v>
      </c>
      <c r="G44" s="2305" t="s">
        <v>259</v>
      </c>
      <c r="H44" s="1541"/>
      <c r="I44" s="367" t="s">
        <v>259</v>
      </c>
      <c r="J44" s="367" t="s">
        <v>259</v>
      </c>
      <c r="K44" s="367" t="s">
        <v>259</v>
      </c>
    </row>
    <row r="45" spans="2:14" x14ac:dyDescent="0.25">
      <c r="B45" s="367" t="s">
        <v>259</v>
      </c>
      <c r="C45" s="367" t="s">
        <v>259</v>
      </c>
      <c r="D45" s="367" t="s">
        <v>259</v>
      </c>
      <c r="E45" s="367" t="s">
        <v>259</v>
      </c>
      <c r="F45" s="367" t="s">
        <v>259</v>
      </c>
      <c r="G45" s="2305" t="s">
        <v>259</v>
      </c>
      <c r="H45" s="1541"/>
      <c r="I45" s="367" t="s">
        <v>259</v>
      </c>
      <c r="J45" s="367" t="s">
        <v>259</v>
      </c>
      <c r="K45" s="367" t="s">
        <v>259</v>
      </c>
    </row>
    <row r="46" spans="2:14" x14ac:dyDescent="0.25">
      <c r="B46" s="392">
        <v>4832048</v>
      </c>
      <c r="C46" s="393">
        <v>39905</v>
      </c>
      <c r="D46" s="394" t="s">
        <v>45</v>
      </c>
      <c r="E46" s="395">
        <v>256</v>
      </c>
      <c r="F46" s="395">
        <v>1267</v>
      </c>
      <c r="G46" s="2305">
        <v>0</v>
      </c>
      <c r="H46" s="1541"/>
      <c r="I46" s="395">
        <v>4</v>
      </c>
      <c r="J46" s="396">
        <v>1</v>
      </c>
      <c r="K46" s="396">
        <v>0.74853210583626273</v>
      </c>
    </row>
    <row r="47" spans="2:14" x14ac:dyDescent="0.25">
      <c r="B47" s="392">
        <v>234894</v>
      </c>
      <c r="C47" s="393">
        <v>39827</v>
      </c>
      <c r="D47" s="394" t="s">
        <v>45</v>
      </c>
      <c r="E47" s="395">
        <v>257</v>
      </c>
      <c r="F47" s="395">
        <v>1314</v>
      </c>
      <c r="G47" s="2305">
        <v>0</v>
      </c>
      <c r="H47" s="1541"/>
      <c r="I47" s="395">
        <v>3</v>
      </c>
      <c r="J47" s="396">
        <v>1</v>
      </c>
      <c r="K47" s="396">
        <v>0.74853210583626273</v>
      </c>
    </row>
    <row r="48" spans="2:14" x14ac:dyDescent="0.25">
      <c r="B48" s="392">
        <v>32483209</v>
      </c>
      <c r="C48" s="393">
        <v>39883</v>
      </c>
      <c r="D48" s="394" t="s">
        <v>45</v>
      </c>
      <c r="E48" s="395">
        <v>258</v>
      </c>
      <c r="F48" s="395">
        <v>1344</v>
      </c>
      <c r="G48" s="2305">
        <v>0</v>
      </c>
      <c r="H48" s="1541"/>
      <c r="I48" s="395">
        <v>2</v>
      </c>
      <c r="J48" s="396">
        <v>1</v>
      </c>
      <c r="K48" s="396">
        <v>0.74853210583626273</v>
      </c>
    </row>
    <row r="49" spans="2:11" x14ac:dyDescent="0.25">
      <c r="B49" s="392">
        <v>8434230</v>
      </c>
      <c r="C49" s="393">
        <v>39849</v>
      </c>
      <c r="D49" s="394" t="s">
        <v>45</v>
      </c>
      <c r="E49" s="395">
        <v>259</v>
      </c>
      <c r="F49" s="395">
        <v>1376</v>
      </c>
      <c r="G49" s="2305">
        <v>0</v>
      </c>
      <c r="H49" s="1541"/>
      <c r="I49" s="395">
        <v>1</v>
      </c>
      <c r="J49" s="396">
        <v>1</v>
      </c>
      <c r="K49" s="396">
        <v>0.74853210583626273</v>
      </c>
    </row>
  </sheetData>
  <sheetProtection algorithmName="SHA-512" hashValue="bj3m6MyjAeMdKj3Rye9kwin+gwuD6rpW8qfCXIylyv7fPBHNQPYvc85TZZ0SryMdh45lokKdwHrrkM9tOi5O6Q==" saltValue="cUR9+tgMWxgAL6PrLFB8BQ==" spinCount="100000" sheet="1" objects="1" scenarios="1"/>
  <customSheetViews>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K10:M10"/>
    <mergeCell ref="B15:E15"/>
    <mergeCell ref="H15:M15"/>
    <mergeCell ref="B16:E16"/>
    <mergeCell ref="H16:M16"/>
    <mergeCell ref="B17:E17"/>
    <mergeCell ref="H17:M17"/>
    <mergeCell ref="B18:E18"/>
    <mergeCell ref="H18:M18"/>
    <mergeCell ref="G28:H28"/>
    <mergeCell ref="B23:E23"/>
    <mergeCell ref="F23:M23"/>
    <mergeCell ref="B21:E21"/>
    <mergeCell ref="F21:M21"/>
    <mergeCell ref="B22:E22"/>
    <mergeCell ref="F22:M22"/>
    <mergeCell ref="G32:H32"/>
    <mergeCell ref="B26:L26"/>
    <mergeCell ref="G38:H38"/>
    <mergeCell ref="G39:H39"/>
    <mergeCell ref="G30:H30"/>
    <mergeCell ref="G29:H29"/>
    <mergeCell ref="G31:H31"/>
    <mergeCell ref="G41:H41"/>
    <mergeCell ref="G42:H42"/>
    <mergeCell ref="G33:H33"/>
    <mergeCell ref="G34:H34"/>
    <mergeCell ref="G35:H35"/>
    <mergeCell ref="G36:H36"/>
    <mergeCell ref="G37:H37"/>
    <mergeCell ref="G40:H40"/>
    <mergeCell ref="G48:H48"/>
    <mergeCell ref="G49:H49"/>
    <mergeCell ref="G43:H43"/>
    <mergeCell ref="G44:H44"/>
    <mergeCell ref="G45:H45"/>
    <mergeCell ref="G46:H46"/>
    <mergeCell ref="G47:H47"/>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workbookViewId="0"/>
  </sheetViews>
  <sheetFormatPr baseColWidth="10" defaultColWidth="9.140625" defaultRowHeight="15" x14ac:dyDescent="0.25"/>
  <cols>
    <col min="2" max="2" width="6.140625" customWidth="1"/>
    <col min="3" max="113" width="1.140625" customWidth="1"/>
  </cols>
  <sheetData>
    <row r="1" spans="2:113" x14ac:dyDescent="0.25">
      <c r="B1" s="36"/>
    </row>
    <row r="2" spans="2:113" ht="18.75" x14ac:dyDescent="0.3">
      <c r="B2" s="3"/>
      <c r="C2" s="4"/>
      <c r="D2" s="4"/>
      <c r="E2" s="4"/>
      <c r="F2" s="4"/>
      <c r="G2" s="4"/>
    </row>
    <row r="3" spans="2:113" ht="18" x14ac:dyDescent="0.25">
      <c r="B3" s="62" t="s">
        <v>1236</v>
      </c>
      <c r="C3" s="74"/>
      <c r="D3" s="62"/>
      <c r="E3" s="74"/>
      <c r="F3" s="62"/>
      <c r="G3" s="62"/>
      <c r="H3" s="62"/>
      <c r="I3" s="74"/>
      <c r="J3" s="74"/>
      <c r="K3" s="74"/>
    </row>
    <row r="4" spans="2:113" ht="18" x14ac:dyDescent="0.25">
      <c r="B4" s="149" t="s">
        <v>720</v>
      </c>
      <c r="C4" s="74"/>
      <c r="D4" s="62"/>
      <c r="E4" s="62"/>
      <c r="F4" s="74"/>
      <c r="G4" s="74"/>
      <c r="H4" s="74"/>
      <c r="I4" s="74"/>
      <c r="J4" s="74"/>
      <c r="K4" s="152"/>
    </row>
    <row r="5" spans="2:113" ht="15.75" x14ac:dyDescent="0.25">
      <c r="B5" s="6"/>
      <c r="C5" s="74"/>
      <c r="D5" s="6"/>
      <c r="E5" s="6"/>
      <c r="F5" s="74"/>
      <c r="G5" s="74"/>
      <c r="H5" s="74"/>
      <c r="I5" s="74"/>
      <c r="J5" s="74"/>
      <c r="K5" s="152"/>
    </row>
    <row r="6" spans="2:113" ht="15.75" x14ac:dyDescent="0.25">
      <c r="B6" s="74"/>
      <c r="C6" s="74"/>
      <c r="D6" s="6"/>
      <c r="E6" s="6"/>
      <c r="F6" s="74"/>
      <c r="G6" s="74"/>
      <c r="H6" s="74"/>
      <c r="I6" s="74"/>
      <c r="J6" s="74"/>
      <c r="K6" s="44"/>
      <c r="L6" s="144"/>
    </row>
    <row r="7" spans="2:113" ht="15.75" x14ac:dyDescent="0.25">
      <c r="B7" s="205" t="s">
        <v>3414</v>
      </c>
      <c r="C7" s="77"/>
      <c r="D7" s="205"/>
      <c r="E7" s="205"/>
      <c r="F7" s="77"/>
      <c r="CM7" s="41"/>
      <c r="CN7" s="144"/>
    </row>
    <row r="8" spans="2:113" x14ac:dyDescent="0.25">
      <c r="B8" s="548" t="s">
        <v>3392</v>
      </c>
      <c r="C8" s="566"/>
      <c r="D8" s="567"/>
      <c r="E8" s="567"/>
      <c r="F8" s="566"/>
      <c r="G8" s="548"/>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CM8" s="41" t="str">
        <f>Inhalt!$C$7</f>
        <v>V. OncoBox: P1.1.1 (251203)</v>
      </c>
      <c r="CN8" s="144"/>
    </row>
    <row r="9" spans="2:113" x14ac:dyDescent="0.25">
      <c r="B9" s="548"/>
      <c r="C9" s="548"/>
      <c r="D9" s="548"/>
      <c r="E9" s="548"/>
      <c r="F9" s="548"/>
      <c r="G9" s="548"/>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CM9" s="41" t="str">
        <f>Inhalt!$C$8</f>
        <v>V. Spezifikation: P1.1.1 (251203)</v>
      </c>
      <c r="CN9" s="144"/>
    </row>
    <row r="10" spans="2:113" ht="27" customHeight="1" x14ac:dyDescent="0.25">
      <c r="B10" s="548"/>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48"/>
      <c r="AL10" s="548"/>
      <c r="AM10" s="548"/>
      <c r="CM10" s="1534" t="s">
        <v>1724</v>
      </c>
      <c r="CN10" s="1535"/>
      <c r="CO10" s="1535"/>
      <c r="CP10" s="1535"/>
      <c r="CQ10" s="1535"/>
      <c r="CR10" s="1535"/>
      <c r="CS10" s="1535"/>
      <c r="CT10" s="1535"/>
      <c r="CU10" s="1535"/>
      <c r="CV10" s="1535"/>
      <c r="CW10" s="1535"/>
      <c r="CX10" s="1535"/>
      <c r="CY10" s="1535"/>
      <c r="CZ10" s="1535"/>
      <c r="DA10" s="1535"/>
      <c r="DB10" s="1535"/>
      <c r="DC10" s="1535"/>
      <c r="DD10" s="1535"/>
      <c r="DE10" s="1535"/>
      <c r="DF10" s="1535"/>
      <c r="DG10" s="1535"/>
      <c r="DH10" s="2200"/>
      <c r="DI10" s="2200"/>
    </row>
    <row r="11" spans="2:113" ht="14.25" customHeight="1" x14ac:dyDescent="0.25">
      <c r="B11" s="548"/>
      <c r="C11" s="548"/>
      <c r="D11" s="548"/>
      <c r="E11" s="548"/>
      <c r="F11" s="548"/>
      <c r="G11" s="548"/>
      <c r="H11" s="548"/>
      <c r="I11" s="548"/>
      <c r="J11" s="548"/>
      <c r="K11" s="548"/>
      <c r="L11" s="548"/>
      <c r="M11" s="548"/>
      <c r="N11" s="548"/>
      <c r="O11" s="548"/>
      <c r="P11" s="548"/>
      <c r="Q11" s="548"/>
      <c r="R11" s="548"/>
      <c r="S11" s="548"/>
      <c r="T11" s="548"/>
      <c r="U11" s="548"/>
      <c r="V11" s="548"/>
      <c r="W11" s="548"/>
      <c r="X11" s="548"/>
      <c r="Y11" s="548"/>
      <c r="Z11" s="548"/>
      <c r="AA11" s="548"/>
      <c r="AB11" s="548"/>
      <c r="AC11" s="548"/>
      <c r="AD11" s="548"/>
      <c r="AE11" s="548"/>
      <c r="AF11" s="548"/>
      <c r="AG11" s="548"/>
      <c r="AH11" s="548"/>
      <c r="AI11" s="548"/>
      <c r="AJ11" s="548"/>
      <c r="AK11" s="548"/>
      <c r="AL11" s="548"/>
      <c r="AM11" s="548"/>
    </row>
    <row r="12" spans="2:113" ht="15" customHeight="1" x14ac:dyDescent="0.25">
      <c r="B12" s="548"/>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68"/>
      <c r="AC12" s="568"/>
      <c r="AD12" s="568"/>
      <c r="AE12" s="548"/>
      <c r="AF12" s="548"/>
      <c r="AG12" s="548"/>
      <c r="AH12" s="548"/>
      <c r="AI12" s="548"/>
      <c r="AJ12" s="548"/>
      <c r="AK12" s="548"/>
      <c r="AL12" s="548"/>
      <c r="AM12" s="548"/>
    </row>
    <row r="13" spans="2:113" x14ac:dyDescent="0.25">
      <c r="B13" s="2326" t="s">
        <v>894</v>
      </c>
      <c r="C13" s="2326"/>
      <c r="D13" s="2326"/>
      <c r="E13" s="2326"/>
      <c r="F13" s="2326"/>
      <c r="G13" s="2326"/>
      <c r="H13" s="2326"/>
      <c r="I13" s="2326"/>
      <c r="J13" s="2326"/>
      <c r="K13" s="2326"/>
      <c r="L13" s="2326"/>
      <c r="M13" s="2326"/>
      <c r="N13" s="2326"/>
      <c r="O13" s="568"/>
      <c r="P13" s="548"/>
      <c r="Q13" s="548" t="s">
        <v>913</v>
      </c>
      <c r="R13" s="568"/>
      <c r="S13" s="548"/>
      <c r="T13" s="548"/>
      <c r="U13" s="548"/>
      <c r="V13" s="548"/>
      <c r="W13" s="548"/>
      <c r="X13" s="548"/>
      <c r="Y13" s="568"/>
      <c r="Z13" s="568"/>
      <c r="AA13" s="568"/>
      <c r="AB13" s="569"/>
      <c r="AC13" s="569"/>
      <c r="AD13" s="569"/>
      <c r="AE13" s="548"/>
      <c r="AF13" s="548"/>
      <c r="AG13" s="569"/>
      <c r="AH13" s="548"/>
      <c r="AI13" s="548"/>
      <c r="AJ13" s="548"/>
      <c r="AK13" s="548"/>
      <c r="AL13" s="548"/>
      <c r="AM13" s="548"/>
    </row>
    <row r="14" spans="2:113" x14ac:dyDescent="0.25">
      <c r="B14" s="570" t="s">
        <v>982</v>
      </c>
      <c r="C14" s="570"/>
      <c r="D14" s="570"/>
      <c r="E14" s="570"/>
      <c r="F14" s="570"/>
      <c r="G14" s="570"/>
      <c r="H14" s="570"/>
      <c r="I14" s="570"/>
      <c r="J14" s="568"/>
      <c r="K14" s="548"/>
      <c r="L14" s="548"/>
      <c r="M14" s="568"/>
      <c r="N14" s="548"/>
      <c r="O14" s="568"/>
      <c r="P14" s="548"/>
      <c r="Q14" s="548" t="s">
        <v>914</v>
      </c>
      <c r="R14" s="568"/>
      <c r="S14" s="548"/>
      <c r="T14" s="548"/>
      <c r="U14" s="548"/>
      <c r="V14" s="569"/>
      <c r="W14" s="569"/>
      <c r="X14" s="568"/>
      <c r="Y14" s="569"/>
      <c r="Z14" s="569"/>
      <c r="AA14" s="569"/>
      <c r="AB14" s="569"/>
      <c r="AC14" s="569"/>
      <c r="AD14" s="569"/>
      <c r="AE14" s="548"/>
      <c r="AF14" s="548"/>
      <c r="AG14" s="569"/>
      <c r="AH14" s="548"/>
      <c r="AI14" s="548"/>
      <c r="AJ14" s="548"/>
      <c r="AK14" s="548"/>
      <c r="AL14" s="548"/>
      <c r="AM14" s="548"/>
    </row>
    <row r="15" spans="2:113" x14ac:dyDescent="0.25">
      <c r="B15" s="570" t="s">
        <v>3373</v>
      </c>
      <c r="C15" s="570"/>
      <c r="D15" s="570"/>
      <c r="E15" s="570"/>
      <c r="F15" s="570"/>
      <c r="G15" s="570"/>
      <c r="H15" s="570"/>
      <c r="I15" s="570"/>
      <c r="J15" s="568"/>
      <c r="K15" s="548"/>
      <c r="L15" s="548"/>
      <c r="M15" s="568"/>
      <c r="N15" s="548"/>
      <c r="O15" s="568"/>
      <c r="P15" s="548"/>
      <c r="Q15" s="548" t="s">
        <v>951</v>
      </c>
      <c r="R15" s="568"/>
      <c r="S15" s="548"/>
      <c r="T15" s="548"/>
      <c r="U15" s="548"/>
      <c r="V15" s="569"/>
      <c r="W15" s="569"/>
      <c r="X15" s="568"/>
      <c r="Y15" s="569"/>
      <c r="Z15" s="569"/>
      <c r="AA15" s="569"/>
      <c r="AB15" s="569"/>
      <c r="AC15" s="569"/>
      <c r="AD15" s="569"/>
      <c r="AE15" s="548"/>
      <c r="AF15" s="548"/>
      <c r="AG15" s="569"/>
      <c r="AH15" s="548"/>
      <c r="AI15" s="548"/>
      <c r="AJ15" s="548"/>
      <c r="AK15" s="548"/>
      <c r="AL15" s="548"/>
      <c r="AM15" s="548"/>
    </row>
    <row r="16" spans="2:113" hidden="1" x14ac:dyDescent="0.25">
      <c r="B16" s="572" t="s">
        <v>896</v>
      </c>
      <c r="C16" s="573"/>
      <c r="D16" s="573"/>
      <c r="E16" s="573"/>
      <c r="F16" s="573"/>
      <c r="G16" s="573"/>
      <c r="H16" s="573"/>
      <c r="I16" s="573"/>
      <c r="J16" s="574"/>
      <c r="K16" s="575"/>
      <c r="L16" s="575"/>
      <c r="M16" s="574"/>
      <c r="N16" s="575"/>
      <c r="O16" s="575"/>
      <c r="P16" s="575"/>
      <c r="Q16" s="575" t="s">
        <v>949</v>
      </c>
      <c r="R16" s="575"/>
      <c r="S16" s="575"/>
      <c r="T16" s="575"/>
      <c r="U16" s="575"/>
      <c r="V16" s="576"/>
      <c r="W16" s="576"/>
      <c r="X16" s="574"/>
      <c r="Y16" s="576"/>
      <c r="Z16" s="576"/>
      <c r="AA16" s="571"/>
      <c r="AB16" s="571"/>
      <c r="AC16" s="571"/>
      <c r="AD16" s="571"/>
      <c r="AE16" s="571"/>
      <c r="AF16" s="569"/>
      <c r="AG16" s="548"/>
      <c r="AH16" s="548"/>
      <c r="AI16" s="548"/>
      <c r="AJ16" s="548"/>
      <c r="AK16" s="548"/>
      <c r="AL16" s="548"/>
      <c r="AM16" s="548"/>
    </row>
    <row r="17" spans="1:32" ht="3" customHeight="1" x14ac:dyDescent="0.25">
      <c r="V17" s="144"/>
      <c r="W17" s="144"/>
      <c r="Y17" s="144"/>
      <c r="Z17" s="144"/>
      <c r="AA17" s="144"/>
      <c r="AB17" s="144"/>
      <c r="AC17" s="144"/>
      <c r="AD17" s="144"/>
      <c r="AE17" s="144"/>
      <c r="AF17" s="144"/>
    </row>
    <row r="18" spans="1:32" ht="3" customHeight="1" x14ac:dyDescent="0.25">
      <c r="A18" s="2298"/>
      <c r="B18" s="2299"/>
      <c r="C18" s="18"/>
      <c r="D18" s="18"/>
      <c r="E18" s="18"/>
      <c r="F18" s="18"/>
      <c r="G18" s="18"/>
      <c r="H18" s="18"/>
    </row>
    <row r="19" spans="1:32" ht="3" customHeight="1" x14ac:dyDescent="0.25">
      <c r="A19" s="2298"/>
      <c r="B19" s="2299"/>
      <c r="C19" s="18"/>
      <c r="D19" s="18"/>
      <c r="E19" s="18"/>
      <c r="F19" s="18"/>
      <c r="G19" s="18"/>
      <c r="H19" s="18"/>
    </row>
    <row r="20" spans="1:32" ht="3" customHeight="1" x14ac:dyDescent="0.25">
      <c r="A20" s="2298"/>
      <c r="B20" s="2299"/>
      <c r="C20" s="18"/>
      <c r="D20" s="18"/>
      <c r="E20" s="18"/>
      <c r="F20" s="18"/>
      <c r="G20" s="18"/>
      <c r="H20" s="18"/>
    </row>
    <row r="21" spans="1:32" ht="3" customHeight="1" x14ac:dyDescent="0.25">
      <c r="A21" s="2298"/>
      <c r="B21" s="2299"/>
      <c r="C21" s="18"/>
      <c r="D21" s="18"/>
      <c r="E21" s="18"/>
      <c r="F21" s="18"/>
      <c r="G21" s="18"/>
      <c r="H21" s="18"/>
    </row>
    <row r="22" spans="1:32" ht="3" customHeight="1" x14ac:dyDescent="0.25">
      <c r="A22" s="2298"/>
      <c r="B22" s="2299"/>
      <c r="C22" s="18"/>
      <c r="D22" s="18"/>
      <c r="E22" s="18"/>
      <c r="F22" s="18"/>
      <c r="G22" s="18"/>
      <c r="H22" s="18"/>
    </row>
    <row r="23" spans="1:32" ht="3" customHeight="1" x14ac:dyDescent="0.25">
      <c r="A23" s="2298"/>
      <c r="B23" s="2299"/>
      <c r="C23" s="18"/>
      <c r="D23" s="18"/>
      <c r="E23" s="18"/>
      <c r="F23" s="18"/>
      <c r="G23" s="18"/>
      <c r="H23" s="18"/>
    </row>
    <row r="24" spans="1:32" ht="3" customHeight="1" x14ac:dyDescent="0.25">
      <c r="A24" s="2298"/>
      <c r="B24" s="2299"/>
      <c r="C24" s="18"/>
      <c r="D24" s="18"/>
      <c r="E24" s="18"/>
      <c r="F24" s="18"/>
      <c r="G24" s="18"/>
      <c r="H24" s="18"/>
    </row>
    <row r="25" spans="1:32" ht="3" customHeight="1" x14ac:dyDescent="0.25">
      <c r="A25" s="2298"/>
      <c r="B25" s="2299"/>
      <c r="C25" s="18"/>
      <c r="D25" s="18"/>
      <c r="E25" s="18"/>
      <c r="F25" s="18"/>
      <c r="G25" s="18"/>
      <c r="H25" s="18"/>
    </row>
    <row r="26" spans="1:32" ht="3" customHeight="1" x14ac:dyDescent="0.25">
      <c r="A26" s="2298"/>
      <c r="B26" s="2299"/>
      <c r="C26" s="18"/>
      <c r="D26" s="18"/>
      <c r="E26" s="18"/>
      <c r="F26" s="18"/>
      <c r="G26" s="18"/>
      <c r="H26" s="18"/>
    </row>
    <row r="27" spans="1:32" ht="3" customHeight="1" x14ac:dyDescent="0.25">
      <c r="A27" s="2298"/>
      <c r="B27" s="2299"/>
      <c r="C27" s="18"/>
      <c r="D27" s="18"/>
      <c r="E27" s="18"/>
      <c r="F27" s="18"/>
      <c r="G27" s="18"/>
      <c r="H27" s="18"/>
    </row>
    <row r="28" spans="1:32" ht="3" customHeight="1" x14ac:dyDescent="0.25">
      <c r="A28" s="2298"/>
      <c r="B28" s="2299"/>
      <c r="C28" s="18"/>
      <c r="D28" s="18"/>
      <c r="E28" s="18"/>
      <c r="F28" s="18"/>
      <c r="G28" s="18"/>
      <c r="H28" s="18"/>
    </row>
    <row r="29" spans="1:32" ht="3" customHeight="1" x14ac:dyDescent="0.25">
      <c r="A29" s="2298"/>
      <c r="B29" s="2299"/>
      <c r="C29" s="18"/>
      <c r="D29" s="18"/>
      <c r="E29" s="18"/>
      <c r="F29" s="18"/>
      <c r="G29" s="18"/>
      <c r="H29" s="18"/>
    </row>
    <row r="30" spans="1:32" ht="3" customHeight="1" x14ac:dyDescent="0.25">
      <c r="A30" s="2298"/>
      <c r="B30" s="2299"/>
      <c r="C30" s="18"/>
      <c r="D30" s="18"/>
      <c r="E30" s="18"/>
      <c r="F30" s="18"/>
      <c r="G30" s="18"/>
      <c r="H30" s="18"/>
    </row>
    <row r="31" spans="1:32" ht="3" customHeight="1" x14ac:dyDescent="0.25">
      <c r="A31" s="2298"/>
      <c r="B31" s="2299"/>
      <c r="C31" s="18"/>
      <c r="D31" s="18"/>
      <c r="E31" s="18"/>
      <c r="F31" s="18"/>
      <c r="G31" s="18"/>
      <c r="H31" s="18"/>
    </row>
    <row r="32" spans="1:32" ht="3" customHeight="1" x14ac:dyDescent="0.25">
      <c r="A32" s="2298"/>
      <c r="B32" s="2299"/>
      <c r="C32" s="18"/>
      <c r="D32" s="18"/>
      <c r="E32" s="18"/>
      <c r="F32" s="18"/>
      <c r="G32" s="18"/>
      <c r="H32" s="18"/>
    </row>
    <row r="33" spans="1:8" ht="3" customHeight="1" x14ac:dyDescent="0.25">
      <c r="A33" s="2298"/>
      <c r="B33" s="2299"/>
      <c r="C33" s="18"/>
      <c r="D33" s="18"/>
      <c r="E33" s="18"/>
      <c r="F33" s="18"/>
      <c r="G33" s="18"/>
      <c r="H33" s="18"/>
    </row>
    <row r="34" spans="1:8" ht="3" customHeight="1" x14ac:dyDescent="0.25">
      <c r="A34" s="2298"/>
      <c r="B34" s="2299"/>
      <c r="C34" s="18"/>
      <c r="D34" s="18"/>
      <c r="E34" s="18"/>
      <c r="F34" s="18"/>
      <c r="G34" s="18"/>
      <c r="H34" s="18"/>
    </row>
    <row r="35" spans="1:8" ht="3" customHeight="1" x14ac:dyDescent="0.25">
      <c r="A35" s="2298"/>
      <c r="B35" s="2299"/>
      <c r="C35" s="18"/>
      <c r="D35" s="18"/>
      <c r="E35" s="18"/>
      <c r="F35" s="18"/>
      <c r="G35" s="18"/>
      <c r="H35" s="18"/>
    </row>
    <row r="36" spans="1:8" ht="3" customHeight="1" x14ac:dyDescent="0.25">
      <c r="A36" s="2298"/>
      <c r="B36" s="2299"/>
      <c r="C36" s="18"/>
      <c r="D36" s="18"/>
      <c r="E36" s="18"/>
      <c r="F36" s="18"/>
      <c r="G36" s="18"/>
      <c r="H36" s="18"/>
    </row>
    <row r="37" spans="1:8" ht="3" customHeight="1" x14ac:dyDescent="0.25">
      <c r="A37" s="2298"/>
      <c r="B37" s="2299"/>
      <c r="C37" s="18"/>
      <c r="D37" s="18"/>
      <c r="E37" s="18"/>
      <c r="F37" s="18"/>
      <c r="G37" s="18"/>
      <c r="H37" s="18"/>
    </row>
    <row r="38" spans="1:8" ht="3" customHeight="1" x14ac:dyDescent="0.25">
      <c r="A38" s="2298"/>
      <c r="B38" s="2299"/>
      <c r="C38" s="18"/>
      <c r="D38" s="18"/>
      <c r="E38" s="18"/>
      <c r="F38" s="18"/>
      <c r="G38" s="18"/>
      <c r="H38" s="18"/>
    </row>
    <row r="39" spans="1:8" ht="3" customHeight="1" x14ac:dyDescent="0.25">
      <c r="A39" s="2298"/>
      <c r="B39" s="2299"/>
      <c r="C39" s="18"/>
      <c r="D39" s="18"/>
      <c r="E39" s="18"/>
      <c r="F39" s="18"/>
      <c r="G39" s="18"/>
      <c r="H39" s="18"/>
    </row>
    <row r="40" spans="1:8" ht="3" customHeight="1" x14ac:dyDescent="0.25">
      <c r="A40" s="2298"/>
      <c r="B40" s="2299"/>
      <c r="C40" s="18"/>
      <c r="D40" s="18"/>
      <c r="E40" s="18"/>
      <c r="F40" s="18"/>
      <c r="G40" s="18"/>
      <c r="H40" s="18"/>
    </row>
    <row r="41" spans="1:8" ht="3" customHeight="1" x14ac:dyDescent="0.25">
      <c r="A41" s="2298"/>
      <c r="B41" s="2299"/>
      <c r="C41" s="18"/>
      <c r="D41" s="18"/>
      <c r="E41" s="18"/>
      <c r="F41" s="18"/>
      <c r="G41" s="18"/>
      <c r="H41" s="18"/>
    </row>
    <row r="42" spans="1:8" ht="3" customHeight="1" x14ac:dyDescent="0.25">
      <c r="A42" s="2298"/>
      <c r="B42" s="2299"/>
      <c r="C42" s="18"/>
      <c r="D42" s="18"/>
      <c r="E42" s="18"/>
      <c r="F42" s="18"/>
      <c r="G42" s="18"/>
      <c r="H42" s="18"/>
    </row>
    <row r="43" spans="1:8" ht="3" customHeight="1" x14ac:dyDescent="0.25">
      <c r="A43" s="2298"/>
      <c r="B43" s="2299"/>
      <c r="C43" s="18"/>
      <c r="D43" s="18"/>
      <c r="E43" s="18"/>
      <c r="F43" s="18"/>
      <c r="G43" s="18"/>
      <c r="H43" s="18"/>
    </row>
    <row r="44" spans="1:8" ht="3" customHeight="1" x14ac:dyDescent="0.25">
      <c r="A44" s="2298"/>
      <c r="B44" s="2299"/>
      <c r="C44" s="18"/>
      <c r="D44" s="18"/>
      <c r="E44" s="18"/>
      <c r="F44" s="18"/>
      <c r="G44" s="18"/>
      <c r="H44" s="18"/>
    </row>
    <row r="45" spans="1:8" ht="3" customHeight="1" x14ac:dyDescent="0.25">
      <c r="A45" s="2298"/>
      <c r="B45" s="2299"/>
      <c r="C45" s="18"/>
      <c r="D45" s="18"/>
      <c r="E45" s="18"/>
      <c r="F45" s="18"/>
      <c r="G45" s="18"/>
      <c r="H45" s="18"/>
    </row>
    <row r="46" spans="1:8" ht="3" customHeight="1" x14ac:dyDescent="0.25">
      <c r="A46" s="2298"/>
      <c r="B46" s="2299"/>
      <c r="C46" s="18"/>
      <c r="D46" s="18"/>
      <c r="E46" s="18"/>
      <c r="F46" s="18"/>
      <c r="G46" s="18"/>
      <c r="H46" s="18"/>
    </row>
    <row r="47" spans="1:8" ht="3" customHeight="1" x14ac:dyDescent="0.25">
      <c r="A47" s="2298"/>
      <c r="B47" s="2299"/>
      <c r="C47" s="18"/>
      <c r="D47" s="18"/>
      <c r="E47" s="18"/>
      <c r="F47" s="18"/>
      <c r="G47" s="18"/>
      <c r="H47" s="18"/>
    </row>
    <row r="48" spans="1:8" ht="3" customHeight="1" x14ac:dyDescent="0.25">
      <c r="A48" s="2298"/>
      <c r="B48" s="2299"/>
      <c r="C48" s="18"/>
      <c r="D48" s="18"/>
      <c r="E48" s="18"/>
      <c r="F48" s="18"/>
      <c r="G48" s="18"/>
      <c r="H48" s="18"/>
    </row>
    <row r="49" spans="1:8" ht="3" customHeight="1" x14ac:dyDescent="0.25">
      <c r="A49" s="2298"/>
      <c r="B49" s="2299"/>
      <c r="C49" s="18"/>
      <c r="D49" s="18"/>
      <c r="E49" s="18"/>
      <c r="F49" s="18"/>
      <c r="G49" s="18"/>
      <c r="H49" s="18"/>
    </row>
    <row r="50" spans="1:8" ht="3" customHeight="1" x14ac:dyDescent="0.25">
      <c r="A50" s="2298"/>
      <c r="B50" s="2299"/>
      <c r="C50" s="18"/>
      <c r="D50" s="18"/>
      <c r="E50" s="18"/>
      <c r="F50" s="18"/>
      <c r="G50" s="18"/>
      <c r="H50" s="18"/>
    </row>
    <row r="51" spans="1:8" ht="3" customHeight="1" x14ac:dyDescent="0.25">
      <c r="A51" s="2298"/>
      <c r="B51" s="2299"/>
      <c r="C51" s="18"/>
      <c r="D51" s="18"/>
      <c r="E51" s="18"/>
      <c r="F51" s="18"/>
      <c r="G51" s="18"/>
      <c r="H51" s="18"/>
    </row>
    <row r="52" spans="1:8" ht="3" customHeight="1" x14ac:dyDescent="0.25">
      <c r="A52" s="2298"/>
      <c r="B52" s="2299"/>
      <c r="C52" s="18"/>
      <c r="D52" s="18"/>
      <c r="E52" s="18"/>
      <c r="F52" s="18"/>
      <c r="G52" s="18"/>
      <c r="H52" s="18"/>
    </row>
    <row r="53" spans="1:8" ht="3" customHeight="1" x14ac:dyDescent="0.25">
      <c r="A53" s="2298"/>
      <c r="B53" s="2299"/>
      <c r="C53" s="18"/>
      <c r="D53" s="18"/>
      <c r="E53" s="18"/>
      <c r="F53" s="18"/>
      <c r="G53" s="18"/>
      <c r="H53" s="18"/>
    </row>
    <row r="54" spans="1:8" ht="3" customHeight="1" x14ac:dyDescent="0.25">
      <c r="A54" s="2298"/>
      <c r="B54" s="2299"/>
      <c r="C54" s="18"/>
      <c r="D54" s="18"/>
      <c r="E54" s="18"/>
      <c r="F54" s="18"/>
      <c r="G54" s="18"/>
      <c r="H54" s="18"/>
    </row>
    <row r="55" spans="1:8" ht="3" customHeight="1" x14ac:dyDescent="0.25">
      <c r="A55" s="2298"/>
      <c r="B55" s="2299"/>
      <c r="C55" s="18"/>
      <c r="D55" s="18"/>
      <c r="E55" s="18"/>
      <c r="F55" s="18"/>
      <c r="G55" s="18"/>
      <c r="H55" s="18"/>
    </row>
    <row r="56" spans="1:8" ht="3" customHeight="1" x14ac:dyDescent="0.25">
      <c r="A56" s="2298"/>
      <c r="B56" s="2299"/>
      <c r="C56" s="18"/>
      <c r="D56" s="18"/>
      <c r="E56" s="18"/>
      <c r="F56" s="18"/>
      <c r="G56" s="18"/>
      <c r="H56" s="18"/>
    </row>
    <row r="57" spans="1:8" ht="3" customHeight="1" x14ac:dyDescent="0.25">
      <c r="A57" s="2298"/>
      <c r="B57" s="2299"/>
      <c r="C57" s="18"/>
      <c r="D57" s="18"/>
      <c r="E57" s="18"/>
      <c r="F57" s="18"/>
      <c r="G57" s="18"/>
      <c r="H57" s="18"/>
    </row>
    <row r="58" spans="1:8" ht="3" customHeight="1" x14ac:dyDescent="0.25">
      <c r="A58" s="2298"/>
      <c r="B58" s="2299"/>
      <c r="C58" s="18"/>
      <c r="D58" s="18"/>
      <c r="E58" s="18"/>
      <c r="F58" s="18"/>
      <c r="G58" s="18"/>
      <c r="H58" s="18"/>
    </row>
    <row r="59" spans="1:8" ht="2.4500000000000002" customHeight="1" x14ac:dyDescent="0.25">
      <c r="A59" s="2298"/>
      <c r="B59" s="2299"/>
      <c r="C59" s="18"/>
      <c r="D59" s="18"/>
      <c r="E59" s="18"/>
      <c r="F59" s="18"/>
      <c r="G59" s="18"/>
      <c r="H59" s="18"/>
    </row>
    <row r="60" spans="1:8" ht="3" customHeight="1" x14ac:dyDescent="0.25">
      <c r="A60" s="2298"/>
      <c r="B60" s="2299"/>
      <c r="C60" s="18"/>
      <c r="D60" s="18"/>
      <c r="E60" s="18"/>
      <c r="F60" s="18"/>
      <c r="G60" s="18"/>
      <c r="H60" s="18"/>
    </row>
    <row r="61" spans="1:8" ht="3" customHeight="1" x14ac:dyDescent="0.25">
      <c r="A61" s="2298"/>
      <c r="B61" s="2299"/>
      <c r="C61" s="18"/>
      <c r="D61" s="18"/>
      <c r="E61" s="18"/>
      <c r="F61" s="18"/>
      <c r="G61" s="18"/>
      <c r="H61" s="18"/>
    </row>
    <row r="62" spans="1:8" ht="3" customHeight="1" x14ac:dyDescent="0.25">
      <c r="A62" s="2298"/>
      <c r="B62" s="2299"/>
      <c r="C62" s="18"/>
      <c r="D62" s="18"/>
      <c r="E62" s="18"/>
      <c r="F62" s="18"/>
      <c r="G62" s="18"/>
      <c r="H62" s="18"/>
    </row>
    <row r="63" spans="1:8" ht="3" customHeight="1" x14ac:dyDescent="0.25">
      <c r="A63" s="2298"/>
      <c r="B63" s="2299"/>
      <c r="C63" s="18"/>
      <c r="D63" s="18"/>
      <c r="E63" s="18"/>
      <c r="F63" s="18"/>
      <c r="G63" s="18"/>
      <c r="H63" s="18"/>
    </row>
    <row r="64" spans="1:8" ht="3" customHeight="1" x14ac:dyDescent="0.25">
      <c r="A64" s="2298"/>
      <c r="B64" s="2299"/>
      <c r="C64" s="18"/>
      <c r="D64" s="18"/>
      <c r="E64" s="18"/>
      <c r="F64" s="18"/>
      <c r="G64" s="18"/>
      <c r="H64" s="18"/>
    </row>
    <row r="65" spans="1:34" ht="3" customHeight="1" x14ac:dyDescent="0.25">
      <c r="A65" s="2298"/>
      <c r="B65" s="2299"/>
      <c r="C65" s="18"/>
      <c r="D65" s="18"/>
      <c r="E65" s="18"/>
      <c r="F65" s="18"/>
      <c r="G65" s="18"/>
      <c r="H65" s="18"/>
    </row>
    <row r="66" spans="1:34" ht="3" customHeight="1" x14ac:dyDescent="0.25">
      <c r="A66" s="2298"/>
      <c r="B66" s="2299"/>
      <c r="C66" s="18"/>
      <c r="D66" s="18"/>
      <c r="E66" s="18"/>
      <c r="F66" s="18"/>
      <c r="G66" s="18"/>
      <c r="H66" s="18"/>
    </row>
    <row r="67" spans="1:34" ht="3" customHeight="1" x14ac:dyDescent="0.25">
      <c r="A67" s="2298"/>
      <c r="B67" s="2299"/>
      <c r="C67" s="18"/>
      <c r="D67" s="18"/>
      <c r="E67" s="18"/>
      <c r="F67" s="18"/>
      <c r="G67" s="18"/>
      <c r="H67" s="18"/>
    </row>
    <row r="68" spans="1:34" ht="3" customHeight="1" x14ac:dyDescent="0.25">
      <c r="A68" s="2298"/>
      <c r="B68" s="2299"/>
      <c r="C68" s="18"/>
      <c r="D68" s="18"/>
      <c r="E68" s="18"/>
      <c r="F68" s="18"/>
      <c r="G68" s="18"/>
      <c r="H68" s="18"/>
    </row>
    <row r="69" spans="1:34" ht="3" customHeight="1" x14ac:dyDescent="0.25">
      <c r="A69" s="2298"/>
      <c r="B69" s="2299"/>
      <c r="C69" s="18"/>
      <c r="D69" s="18"/>
      <c r="E69" s="18"/>
      <c r="F69" s="18"/>
      <c r="G69" s="18"/>
      <c r="H69" s="18"/>
    </row>
    <row r="70" spans="1:34" ht="3" customHeight="1" x14ac:dyDescent="0.25">
      <c r="A70" s="2298"/>
      <c r="B70" s="2299"/>
      <c r="C70" s="18"/>
      <c r="D70" s="18"/>
      <c r="E70" s="18"/>
      <c r="F70" s="18"/>
      <c r="G70" s="18"/>
      <c r="H70" s="18"/>
    </row>
    <row r="71" spans="1:34" ht="3" customHeight="1" x14ac:dyDescent="0.25">
      <c r="A71" s="2298"/>
      <c r="B71" s="2299"/>
      <c r="C71" s="18"/>
      <c r="D71" s="18"/>
      <c r="E71" s="18"/>
      <c r="F71" s="18"/>
      <c r="G71" s="18"/>
      <c r="H71" s="18"/>
    </row>
    <row r="72" spans="1:34" ht="3" customHeight="1" x14ac:dyDescent="0.25">
      <c r="A72" s="2298"/>
      <c r="B72" s="2299"/>
      <c r="C72" s="18"/>
      <c r="D72" s="18"/>
      <c r="E72" s="18"/>
      <c r="F72" s="18"/>
      <c r="G72" s="18"/>
      <c r="H72" s="18"/>
    </row>
    <row r="73" spans="1:34" ht="3" customHeight="1" x14ac:dyDescent="0.25">
      <c r="A73" s="2298"/>
      <c r="B73" s="2299"/>
      <c r="C73" s="18"/>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ht="3" customHeight="1" x14ac:dyDescent="0.25">
      <c r="A74" s="2298"/>
      <c r="B74" s="2299"/>
      <c r="C74" s="18"/>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ht="3" customHeight="1" x14ac:dyDescent="0.25">
      <c r="A75" s="2298"/>
      <c r="B75" s="2299"/>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298"/>
      <c r="B76" s="2299"/>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298"/>
      <c r="B77" s="2299"/>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298"/>
      <c r="B78" s="2299"/>
      <c r="C78" s="18"/>
      <c r="D78" s="18"/>
      <c r="E78" s="18"/>
      <c r="F78" s="18"/>
      <c r="G78" s="18"/>
      <c r="H78" s="18"/>
    </row>
    <row r="79" spans="1:34" ht="3" customHeight="1" x14ac:dyDescent="0.25">
      <c r="A79" s="2298"/>
      <c r="B79" s="2299"/>
      <c r="C79" s="18"/>
      <c r="D79" s="18"/>
      <c r="E79" s="18"/>
      <c r="F79" s="18"/>
      <c r="G79" s="18"/>
      <c r="H79" s="18"/>
    </row>
    <row r="80" spans="1:34" ht="3" customHeight="1" x14ac:dyDescent="0.25">
      <c r="A80" s="2298"/>
      <c r="B80" s="2299"/>
      <c r="C80" s="18"/>
      <c r="D80" s="18"/>
      <c r="E80" s="18"/>
      <c r="F80" s="18"/>
      <c r="G80" s="18"/>
      <c r="H80" s="18"/>
    </row>
    <row r="81" spans="1:113" ht="3" customHeight="1" x14ac:dyDescent="0.25">
      <c r="A81" s="2298"/>
      <c r="B81" s="2299"/>
      <c r="C81" s="18"/>
      <c r="D81" s="18"/>
      <c r="E81" s="18"/>
      <c r="F81" s="18"/>
      <c r="G81" s="18"/>
      <c r="H81" s="18"/>
    </row>
    <row r="82" spans="1:113" ht="3" customHeight="1" x14ac:dyDescent="0.25">
      <c r="A82" s="2298"/>
      <c r="B82" s="2299"/>
      <c r="C82" s="18"/>
      <c r="D82" s="18"/>
      <c r="E82" s="18"/>
      <c r="F82" s="18"/>
      <c r="G82" s="18"/>
      <c r="H82" s="18"/>
    </row>
    <row r="83" spans="1:113" ht="3" customHeight="1" x14ac:dyDescent="0.25">
      <c r="A83" s="2298"/>
      <c r="B83" s="2299"/>
      <c r="C83" s="18"/>
      <c r="D83" s="1972"/>
      <c r="E83" s="1972"/>
      <c r="F83" s="1972"/>
      <c r="G83" s="1972"/>
      <c r="H83" s="1972"/>
      <c r="I83" s="1972"/>
      <c r="J83" s="1972"/>
      <c r="K83" s="1972"/>
      <c r="L83" s="1972"/>
      <c r="M83" s="1972"/>
      <c r="N83" s="1972"/>
      <c r="O83" s="1972"/>
      <c r="P83" s="1972"/>
      <c r="Q83" s="1972"/>
      <c r="R83" s="1972"/>
      <c r="S83" s="1972"/>
      <c r="T83" s="1972"/>
      <c r="U83" s="1972"/>
      <c r="V83" s="1972"/>
      <c r="W83" s="1972"/>
      <c r="X83" s="1972"/>
      <c r="Y83" s="1972"/>
      <c r="Z83" s="1972"/>
      <c r="AA83" s="1972"/>
      <c r="AB83" s="1972"/>
      <c r="AC83" s="1972"/>
      <c r="AD83" s="1972"/>
      <c r="AE83" s="1972"/>
      <c r="AF83" s="1972"/>
      <c r="AG83" s="2301"/>
      <c r="AH83" s="2301"/>
      <c r="AI83" s="2301"/>
      <c r="AJ83" s="2301"/>
      <c r="AK83" s="2301"/>
      <c r="AL83" s="2301"/>
      <c r="AM83" s="2301"/>
      <c r="AN83" s="2301"/>
      <c r="AO83" s="2301"/>
      <c r="AP83" s="2300"/>
      <c r="AQ83" s="2300"/>
      <c r="AR83" s="2300"/>
      <c r="AS83" s="2300"/>
      <c r="AT83" s="2300"/>
      <c r="AU83" s="2300"/>
      <c r="AV83" s="2300"/>
      <c r="AW83" s="2300"/>
      <c r="AX83" s="2300"/>
      <c r="AY83" s="2300"/>
      <c r="AZ83" s="2300"/>
      <c r="BA83" s="2300"/>
      <c r="BB83" s="2300"/>
      <c r="BC83" s="2300"/>
      <c r="BD83" s="2300"/>
      <c r="BE83" s="2300"/>
      <c r="BF83" s="2300"/>
      <c r="BG83" s="2300"/>
      <c r="BH83" s="2300"/>
      <c r="BI83" s="2300"/>
      <c r="BJ83" s="2300"/>
      <c r="BK83" s="2300"/>
      <c r="BL83" s="2300"/>
      <c r="BM83" s="2300"/>
      <c r="BN83" s="2300"/>
      <c r="BO83" s="2300"/>
      <c r="BP83" s="2300"/>
      <c r="BQ83" s="2300"/>
      <c r="BR83" s="2300"/>
      <c r="BS83" s="2300"/>
      <c r="BT83" s="2300"/>
      <c r="BU83" s="2300"/>
      <c r="BV83" s="2300"/>
      <c r="BW83" s="2300"/>
      <c r="BX83" s="2300"/>
      <c r="BY83" s="2300"/>
      <c r="BZ83" s="2300"/>
      <c r="CA83" s="2300"/>
      <c r="CB83" s="2301"/>
      <c r="CC83" s="2301"/>
      <c r="CD83" s="2301"/>
      <c r="CE83" s="2301"/>
      <c r="CF83" s="2301"/>
      <c r="CG83" s="2301"/>
      <c r="CH83" s="2301"/>
      <c r="CI83" s="2301"/>
      <c r="CJ83" s="2301"/>
    </row>
    <row r="84" spans="1:113" ht="3" customHeight="1" x14ac:dyDescent="0.25">
      <c r="A84" s="2298"/>
      <c r="B84" s="2299"/>
      <c r="C84" s="18"/>
      <c r="D84" s="1972"/>
      <c r="E84" s="1972"/>
      <c r="F84" s="1972"/>
      <c r="G84" s="1972"/>
      <c r="H84" s="1972"/>
      <c r="I84" s="1972"/>
      <c r="J84" s="1972"/>
      <c r="K84" s="1972"/>
      <c r="L84" s="1972"/>
      <c r="M84" s="1972"/>
      <c r="N84" s="1972"/>
      <c r="O84" s="1972"/>
      <c r="P84" s="1972"/>
      <c r="Q84" s="1972"/>
      <c r="R84" s="1972"/>
      <c r="S84" s="1972"/>
      <c r="T84" s="1972"/>
      <c r="U84" s="1972"/>
      <c r="V84" s="1972"/>
      <c r="W84" s="1972"/>
      <c r="X84" s="1972"/>
      <c r="Y84" s="1972"/>
      <c r="Z84" s="1972"/>
      <c r="AA84" s="1972"/>
      <c r="AB84" s="1972"/>
      <c r="AC84" s="1972"/>
      <c r="AD84" s="1972"/>
      <c r="AE84" s="1972"/>
      <c r="AF84" s="1972"/>
      <c r="AG84" s="2301"/>
      <c r="AH84" s="2301"/>
      <c r="AI84" s="2301"/>
      <c r="AJ84" s="2301"/>
      <c r="AK84" s="2301"/>
      <c r="AL84" s="2301"/>
      <c r="AM84" s="2301"/>
      <c r="AN84" s="2301"/>
      <c r="AO84" s="2301"/>
      <c r="AP84" s="2300"/>
      <c r="AQ84" s="2300"/>
      <c r="AR84" s="2300"/>
      <c r="AS84" s="2300"/>
      <c r="AT84" s="2300"/>
      <c r="AU84" s="2300"/>
      <c r="AV84" s="2300"/>
      <c r="AW84" s="2300"/>
      <c r="AX84" s="2300"/>
      <c r="AY84" s="2300"/>
      <c r="AZ84" s="2300"/>
      <c r="BA84" s="2300"/>
      <c r="BB84" s="2300"/>
      <c r="BC84" s="2300"/>
      <c r="BD84" s="2300"/>
      <c r="BE84" s="2300"/>
      <c r="BF84" s="2300"/>
      <c r="BG84" s="2300"/>
      <c r="BH84" s="2300"/>
      <c r="BI84" s="2300"/>
      <c r="BJ84" s="2300"/>
      <c r="BK84" s="2300"/>
      <c r="BL84" s="2300"/>
      <c r="BM84" s="2300"/>
      <c r="BN84" s="2300"/>
      <c r="BO84" s="2300"/>
      <c r="BP84" s="2300"/>
      <c r="BQ84" s="2300"/>
      <c r="BR84" s="2300"/>
      <c r="BS84" s="2300"/>
      <c r="BT84" s="2300"/>
      <c r="BU84" s="2300"/>
      <c r="BV84" s="2300"/>
      <c r="BW84" s="2300"/>
      <c r="BX84" s="2300"/>
      <c r="BY84" s="2300"/>
      <c r="BZ84" s="2300"/>
      <c r="CA84" s="2300"/>
      <c r="CB84" s="2301"/>
      <c r="CC84" s="2301"/>
      <c r="CD84" s="2301"/>
      <c r="CE84" s="2301"/>
      <c r="CF84" s="2301"/>
      <c r="CG84" s="2301"/>
      <c r="CH84" s="2301"/>
      <c r="CI84" s="2301"/>
      <c r="CJ84" s="2301"/>
    </row>
    <row r="85" spans="1:113" ht="3" customHeight="1" x14ac:dyDescent="0.25">
      <c r="A85" s="2298"/>
      <c r="B85" s="2299"/>
      <c r="C85" s="18"/>
      <c r="D85" s="1972"/>
      <c r="E85" s="1972"/>
      <c r="F85" s="1972"/>
      <c r="G85" s="1972"/>
      <c r="H85" s="1972"/>
      <c r="I85" s="1972"/>
      <c r="J85" s="1972"/>
      <c r="K85" s="1972"/>
      <c r="L85" s="1972"/>
      <c r="M85" s="1972"/>
      <c r="N85" s="1972"/>
      <c r="O85" s="1972"/>
      <c r="P85" s="1972"/>
      <c r="Q85" s="1972"/>
      <c r="R85" s="1972"/>
      <c r="S85" s="1972"/>
      <c r="T85" s="1972"/>
      <c r="U85" s="1972"/>
      <c r="V85" s="1972"/>
      <c r="W85" s="1972"/>
      <c r="X85" s="1972"/>
      <c r="Y85" s="1972"/>
      <c r="Z85" s="1972"/>
      <c r="AA85" s="1972"/>
      <c r="AB85" s="1972"/>
      <c r="AC85" s="1972"/>
      <c r="AD85" s="1972"/>
      <c r="AE85" s="1972"/>
      <c r="AF85" s="1972"/>
      <c r="AG85" s="2301"/>
      <c r="AH85" s="2301"/>
      <c r="AI85" s="2301"/>
      <c r="AJ85" s="2301"/>
      <c r="AK85" s="2301"/>
      <c r="AL85" s="2301"/>
      <c r="AM85" s="2301"/>
      <c r="AN85" s="2301"/>
      <c r="AO85" s="2301"/>
      <c r="AP85" s="2300"/>
      <c r="AQ85" s="2300"/>
      <c r="AR85" s="2300"/>
      <c r="AS85" s="2300"/>
      <c r="AT85" s="2300"/>
      <c r="AU85" s="2300"/>
      <c r="AV85" s="2300"/>
      <c r="AW85" s="2300"/>
      <c r="AX85" s="2300"/>
      <c r="AY85" s="2300"/>
      <c r="AZ85" s="2300"/>
      <c r="BA85" s="2300"/>
      <c r="BB85" s="2300"/>
      <c r="BC85" s="2300"/>
      <c r="BD85" s="2300"/>
      <c r="BE85" s="2300"/>
      <c r="BF85" s="2300"/>
      <c r="BG85" s="2300"/>
      <c r="BH85" s="2300"/>
      <c r="BI85" s="2300"/>
      <c r="BJ85" s="2300"/>
      <c r="BK85" s="2300"/>
      <c r="BL85" s="2300"/>
      <c r="BM85" s="2300"/>
      <c r="BN85" s="2300"/>
      <c r="BO85" s="2300"/>
      <c r="BP85" s="2300"/>
      <c r="BQ85" s="2300"/>
      <c r="BR85" s="2300"/>
      <c r="BS85" s="2300"/>
      <c r="BT85" s="2300"/>
      <c r="BU85" s="2300"/>
      <c r="BV85" s="2300"/>
      <c r="BW85" s="2300"/>
      <c r="BX85" s="2300"/>
      <c r="BY85" s="2300"/>
      <c r="BZ85" s="2300"/>
      <c r="CA85" s="2300"/>
      <c r="CB85" s="2301"/>
      <c r="CC85" s="2301"/>
      <c r="CD85" s="2301"/>
      <c r="CE85" s="2301"/>
      <c r="CF85" s="2301"/>
      <c r="CG85" s="2301"/>
      <c r="CH85" s="2301"/>
      <c r="CI85" s="2301"/>
      <c r="CJ85" s="2301"/>
    </row>
    <row r="86" spans="1:113" ht="3" customHeight="1" x14ac:dyDescent="0.25">
      <c r="A86" s="2298"/>
      <c r="B86" s="2299"/>
      <c r="C86" s="18"/>
      <c r="D86" s="1972"/>
      <c r="E86" s="1972"/>
      <c r="F86" s="1972"/>
      <c r="G86" s="1972"/>
      <c r="H86" s="1972"/>
      <c r="I86" s="1972"/>
      <c r="J86" s="1972"/>
      <c r="K86" s="1972"/>
      <c r="L86" s="1972"/>
      <c r="M86" s="1972"/>
      <c r="N86" s="1972"/>
      <c r="O86" s="1972"/>
      <c r="P86" s="1972"/>
      <c r="Q86" s="1972"/>
      <c r="R86" s="1972"/>
      <c r="S86" s="1972"/>
      <c r="T86" s="1972"/>
      <c r="U86" s="1972"/>
      <c r="V86" s="1972"/>
      <c r="W86" s="1972"/>
      <c r="X86" s="1972"/>
      <c r="Y86" s="1972"/>
      <c r="Z86" s="1972"/>
      <c r="AA86" s="1972"/>
      <c r="AB86" s="1972"/>
      <c r="AC86" s="1972"/>
      <c r="AD86" s="1972"/>
      <c r="AE86" s="1972"/>
      <c r="AF86" s="1972"/>
      <c r="AG86" s="2301"/>
      <c r="AH86" s="2301"/>
      <c r="AI86" s="2301"/>
      <c r="AJ86" s="2301"/>
      <c r="AK86" s="2301"/>
      <c r="AL86" s="2301"/>
      <c r="AM86" s="2301"/>
      <c r="AN86" s="2301"/>
      <c r="AO86" s="2301"/>
      <c r="AP86" s="2300"/>
      <c r="AQ86" s="2300"/>
      <c r="AR86" s="2300"/>
      <c r="AS86" s="2300"/>
      <c r="AT86" s="2300"/>
      <c r="AU86" s="2300"/>
      <c r="AV86" s="2300"/>
      <c r="AW86" s="2300"/>
      <c r="AX86" s="2300"/>
      <c r="AY86" s="2300"/>
      <c r="AZ86" s="2300"/>
      <c r="BA86" s="2300"/>
      <c r="BB86" s="2300"/>
      <c r="BC86" s="2300"/>
      <c r="BD86" s="2300"/>
      <c r="BE86" s="2300"/>
      <c r="BF86" s="2300"/>
      <c r="BG86" s="2300"/>
      <c r="BH86" s="2300"/>
      <c r="BI86" s="2300"/>
      <c r="BJ86" s="2300"/>
      <c r="BK86" s="2300"/>
      <c r="BL86" s="2300"/>
      <c r="BM86" s="2300"/>
      <c r="BN86" s="2300"/>
      <c r="BO86" s="2300"/>
      <c r="BP86" s="2300"/>
      <c r="BQ86" s="2300"/>
      <c r="BR86" s="2300"/>
      <c r="BS86" s="2300"/>
      <c r="BT86" s="2300"/>
      <c r="BU86" s="2300"/>
      <c r="BV86" s="2300"/>
      <c r="BW86" s="2300"/>
      <c r="BX86" s="2300"/>
      <c r="BY86" s="2300"/>
      <c r="BZ86" s="2300"/>
      <c r="CA86" s="2300"/>
      <c r="CB86" s="2301"/>
      <c r="CC86" s="2301"/>
      <c r="CD86" s="2301"/>
      <c r="CE86" s="2301"/>
      <c r="CF86" s="2301"/>
      <c r="CG86" s="2301"/>
      <c r="CH86" s="2301"/>
      <c r="CI86" s="2301"/>
      <c r="CJ86" s="2301"/>
      <c r="DC86" s="2304"/>
      <c r="DD86" s="2304"/>
      <c r="DE86" s="2304"/>
      <c r="DF86" s="2304"/>
      <c r="DG86" s="2304"/>
      <c r="DH86" s="2304"/>
      <c r="DI86" s="2304"/>
    </row>
    <row r="87" spans="1:113" ht="3" customHeight="1" x14ac:dyDescent="0.25">
      <c r="A87" s="2298"/>
      <c r="B87" s="2299"/>
      <c r="C87" s="18"/>
      <c r="D87" s="1972"/>
      <c r="E87" s="1972"/>
      <c r="F87" s="1972"/>
      <c r="G87" s="1972"/>
      <c r="H87" s="1972"/>
      <c r="I87" s="1972"/>
      <c r="J87" s="1972"/>
      <c r="K87" s="1972"/>
      <c r="L87" s="1972"/>
      <c r="M87" s="1972"/>
      <c r="N87" s="1972"/>
      <c r="O87" s="1972"/>
      <c r="P87" s="1972"/>
      <c r="Q87" s="1972"/>
      <c r="R87" s="1972"/>
      <c r="S87" s="1972"/>
      <c r="T87" s="1972"/>
      <c r="U87" s="1972"/>
      <c r="V87" s="1972"/>
      <c r="W87" s="1972"/>
      <c r="X87" s="1972"/>
      <c r="Y87" s="1972"/>
      <c r="Z87" s="1972"/>
      <c r="AA87" s="1972"/>
      <c r="AB87" s="1972"/>
      <c r="AC87" s="1972"/>
      <c r="AD87" s="1972"/>
      <c r="AE87" s="1972"/>
      <c r="AF87" s="1972"/>
      <c r="AG87" s="2301"/>
      <c r="AH87" s="2301"/>
      <c r="AI87" s="2301"/>
      <c r="AJ87" s="2301"/>
      <c r="AK87" s="2301"/>
      <c r="AL87" s="2301"/>
      <c r="AM87" s="2301"/>
      <c r="AN87" s="2301"/>
      <c r="AO87" s="2301"/>
      <c r="AP87" s="2300"/>
      <c r="AQ87" s="2300"/>
      <c r="AR87" s="2300"/>
      <c r="AS87" s="2300"/>
      <c r="AT87" s="2300"/>
      <c r="AU87" s="2300"/>
      <c r="AV87" s="2300"/>
      <c r="AW87" s="2300"/>
      <c r="AX87" s="2300"/>
      <c r="AY87" s="2300"/>
      <c r="AZ87" s="2300"/>
      <c r="BA87" s="2300"/>
      <c r="BB87" s="2300"/>
      <c r="BC87" s="2300"/>
      <c r="BD87" s="2300"/>
      <c r="BE87" s="2300"/>
      <c r="BF87" s="2300"/>
      <c r="BG87" s="2300"/>
      <c r="BH87" s="2300"/>
      <c r="BI87" s="2300"/>
      <c r="BJ87" s="2300"/>
      <c r="BK87" s="2300"/>
      <c r="BL87" s="2300"/>
      <c r="BM87" s="2300"/>
      <c r="BN87" s="2300"/>
      <c r="BO87" s="2300"/>
      <c r="BP87" s="2300"/>
      <c r="BQ87" s="2300"/>
      <c r="BR87" s="2300"/>
      <c r="BS87" s="2300"/>
      <c r="BT87" s="2300"/>
      <c r="BU87" s="2300"/>
      <c r="BV87" s="2300"/>
      <c r="BW87" s="2300"/>
      <c r="BX87" s="2300"/>
      <c r="BY87" s="2300"/>
      <c r="BZ87" s="2300"/>
      <c r="CA87" s="2300"/>
      <c r="CB87" s="2301"/>
      <c r="CC87" s="2301"/>
      <c r="CD87" s="2301"/>
      <c r="CE87" s="2301"/>
      <c r="CF87" s="2301"/>
      <c r="CG87" s="2301"/>
      <c r="CH87" s="2301"/>
      <c r="CI87" s="2301"/>
      <c r="CJ87" s="2301"/>
      <c r="DC87" s="2304"/>
      <c r="DD87" s="2304"/>
      <c r="DE87" s="2304"/>
      <c r="DF87" s="2304"/>
      <c r="DG87" s="2304"/>
      <c r="DH87" s="2304"/>
      <c r="DI87" s="2304"/>
    </row>
    <row r="88" spans="1:113" ht="3" customHeight="1" x14ac:dyDescent="0.25">
      <c r="A88" s="2298"/>
      <c r="B88" s="2299"/>
      <c r="C88" s="18"/>
      <c r="D88" s="1972"/>
      <c r="E88" s="1972"/>
      <c r="F88" s="1972"/>
      <c r="G88" s="1972"/>
      <c r="H88" s="1972"/>
      <c r="I88" s="1972"/>
      <c r="J88" s="1972"/>
      <c r="K88" s="1972"/>
      <c r="L88" s="1972"/>
      <c r="M88" s="1972"/>
      <c r="N88" s="1972"/>
      <c r="O88" s="1972"/>
      <c r="P88" s="1972"/>
      <c r="Q88" s="1972"/>
      <c r="R88" s="1972"/>
      <c r="S88" s="1972"/>
      <c r="T88" s="1972"/>
      <c r="U88" s="1972"/>
      <c r="V88" s="1972"/>
      <c r="W88" s="1972"/>
      <c r="X88" s="1972"/>
      <c r="Y88" s="1972"/>
      <c r="Z88" s="1972"/>
      <c r="AA88" s="1972"/>
      <c r="AB88" s="1972"/>
      <c r="AC88" s="1972"/>
      <c r="AD88" s="1972"/>
      <c r="AE88" s="1972"/>
      <c r="AF88" s="1972"/>
      <c r="AG88" s="2300"/>
      <c r="AH88" s="2300"/>
      <c r="AI88" s="2300"/>
      <c r="AJ88" s="2300"/>
      <c r="AK88" s="2300"/>
      <c r="AL88" s="2300"/>
      <c r="AM88" s="2300"/>
      <c r="AN88" s="2300"/>
      <c r="AO88" s="2300"/>
      <c r="AP88" s="353"/>
      <c r="AQ88" s="353"/>
      <c r="AR88" s="353"/>
      <c r="AS88" s="353"/>
      <c r="AT88" s="353"/>
      <c r="AU88" s="353"/>
      <c r="AV88" s="353"/>
      <c r="AW88" s="353"/>
      <c r="AX88" s="353"/>
      <c r="AY88" s="353"/>
      <c r="AZ88" s="353"/>
      <c r="BA88" s="353"/>
      <c r="BB88" s="353"/>
      <c r="BC88" s="353"/>
      <c r="BD88" s="353"/>
      <c r="BE88" s="353"/>
      <c r="BF88" s="353"/>
      <c r="BG88" s="353"/>
      <c r="BH88" s="353"/>
      <c r="BI88" s="353"/>
      <c r="BJ88" s="2300"/>
      <c r="BK88" s="2300"/>
      <c r="BL88" s="2300"/>
      <c r="BM88" s="2300"/>
      <c r="BN88" s="2300"/>
      <c r="BO88" s="2300"/>
      <c r="BP88" s="2300"/>
      <c r="BQ88" s="2300"/>
      <c r="BR88" s="2300"/>
      <c r="BS88" s="2300"/>
      <c r="BT88" s="2300"/>
      <c r="BU88" s="2300"/>
      <c r="BV88" s="2300"/>
      <c r="BW88" s="2300"/>
      <c r="BX88" s="2300"/>
      <c r="BY88" s="2300"/>
      <c r="BZ88" s="2300"/>
      <c r="CA88" s="2300"/>
      <c r="CB88" s="2300"/>
      <c r="CC88" s="2300"/>
      <c r="CD88" s="2300"/>
      <c r="CE88" s="2300"/>
      <c r="CF88" s="2300"/>
      <c r="CG88" s="2300"/>
      <c r="CH88" s="2300"/>
      <c r="CI88" s="2300"/>
      <c r="CJ88" s="2300"/>
      <c r="DC88" s="2304"/>
      <c r="DD88" s="2304"/>
      <c r="DE88" s="2304"/>
      <c r="DF88" s="2304"/>
      <c r="DG88" s="2304"/>
      <c r="DH88" s="2304"/>
      <c r="DI88" s="2304"/>
    </row>
    <row r="89" spans="1:113" ht="3" customHeight="1" x14ac:dyDescent="0.25">
      <c r="A89" s="2298"/>
      <c r="B89" s="2299"/>
      <c r="C89" s="18"/>
      <c r="D89" s="1972"/>
      <c r="E89" s="1972"/>
      <c r="F89" s="1972"/>
      <c r="G89" s="1972"/>
      <c r="H89" s="1972"/>
      <c r="I89" s="1972"/>
      <c r="J89" s="1972"/>
      <c r="K89" s="1972"/>
      <c r="L89" s="1972"/>
      <c r="M89" s="1972"/>
      <c r="N89" s="1972"/>
      <c r="O89" s="1972"/>
      <c r="P89" s="1972"/>
      <c r="Q89" s="1972"/>
      <c r="R89" s="1972"/>
      <c r="S89" s="1972"/>
      <c r="T89" s="1972"/>
      <c r="U89" s="1972"/>
      <c r="V89" s="1972"/>
      <c r="W89" s="1972"/>
      <c r="X89" s="1972"/>
      <c r="Y89" s="1972"/>
      <c r="Z89" s="1972"/>
      <c r="AA89" s="1972"/>
      <c r="AB89" s="1972"/>
      <c r="AC89" s="1972"/>
      <c r="AD89" s="1972"/>
      <c r="AE89" s="1972"/>
      <c r="AF89" s="1972"/>
      <c r="AG89" s="2300"/>
      <c r="AH89" s="2300"/>
      <c r="AI89" s="2300"/>
      <c r="AJ89" s="2300"/>
      <c r="AK89" s="2300"/>
      <c r="AL89" s="2300"/>
      <c r="AM89" s="2300"/>
      <c r="AN89" s="2300"/>
      <c r="AO89" s="2300"/>
      <c r="AP89" s="353"/>
      <c r="AQ89" s="353"/>
      <c r="AR89" s="353"/>
      <c r="AS89" s="353"/>
      <c r="AT89" s="353"/>
      <c r="AU89" s="353"/>
      <c r="AV89" s="353"/>
      <c r="AW89" s="353"/>
      <c r="AX89" s="353"/>
      <c r="AY89" s="353"/>
      <c r="AZ89" s="353"/>
      <c r="BA89" s="353"/>
      <c r="BB89" s="353"/>
      <c r="BC89" s="353"/>
      <c r="BD89" s="353"/>
      <c r="BE89" s="353"/>
      <c r="BF89" s="353"/>
      <c r="BG89" s="353"/>
      <c r="BH89" s="353"/>
      <c r="BI89" s="353"/>
      <c r="BJ89" s="2300"/>
      <c r="BK89" s="2300"/>
      <c r="BL89" s="2300"/>
      <c r="BM89" s="2300"/>
      <c r="BN89" s="2300"/>
      <c r="BO89" s="2300"/>
      <c r="BP89" s="2300"/>
      <c r="BQ89" s="2300"/>
      <c r="BR89" s="2300"/>
      <c r="BS89" s="2300"/>
      <c r="BT89" s="2300"/>
      <c r="BU89" s="2300"/>
      <c r="BV89" s="2300"/>
      <c r="BW89" s="2300"/>
      <c r="BX89" s="2300"/>
      <c r="BY89" s="2300"/>
      <c r="BZ89" s="2300"/>
      <c r="CA89" s="2300"/>
      <c r="CB89" s="2300"/>
      <c r="CC89" s="2300"/>
      <c r="CD89" s="2300"/>
      <c r="CE89" s="2300"/>
      <c r="CF89" s="2300"/>
      <c r="CG89" s="2300"/>
      <c r="CH89" s="2300"/>
      <c r="CI89" s="2300"/>
      <c r="CJ89" s="2300"/>
      <c r="DC89" s="2304"/>
      <c r="DD89" s="2304"/>
      <c r="DE89" s="2304"/>
      <c r="DF89" s="2304"/>
      <c r="DG89" s="2304"/>
      <c r="DH89" s="2304"/>
      <c r="DI89" s="2304"/>
    </row>
    <row r="90" spans="1:113" ht="3" customHeight="1" x14ac:dyDescent="0.25">
      <c r="A90" s="2298"/>
      <c r="B90" s="2299"/>
      <c r="C90" s="18"/>
      <c r="D90" s="1972"/>
      <c r="E90" s="1972"/>
      <c r="F90" s="1972"/>
      <c r="G90" s="1972"/>
      <c r="H90" s="1972"/>
      <c r="I90" s="1972"/>
      <c r="J90" s="1972"/>
      <c r="K90" s="1972"/>
      <c r="L90" s="1972"/>
      <c r="M90" s="1972"/>
      <c r="N90" s="1972"/>
      <c r="O90" s="1972"/>
      <c r="P90" s="1972"/>
      <c r="Q90" s="1972"/>
      <c r="R90" s="1972"/>
      <c r="S90" s="1972"/>
      <c r="T90" s="1972"/>
      <c r="U90" s="1972"/>
      <c r="V90" s="1972"/>
      <c r="W90" s="1972"/>
      <c r="X90" s="1972"/>
      <c r="Y90" s="1972"/>
      <c r="Z90" s="1972"/>
      <c r="AA90" s="1972"/>
      <c r="AB90" s="1972"/>
      <c r="AC90" s="1972"/>
      <c r="AD90" s="1972"/>
      <c r="AE90" s="1972"/>
      <c r="AF90" s="1972"/>
      <c r="AG90" s="2300"/>
      <c r="AH90" s="2300"/>
      <c r="AI90" s="2300"/>
      <c r="AJ90" s="2300"/>
      <c r="AK90" s="2300"/>
      <c r="AL90" s="2300"/>
      <c r="AM90" s="2300"/>
      <c r="AN90" s="2300"/>
      <c r="AO90" s="2300"/>
      <c r="AP90" s="353"/>
      <c r="AQ90" s="353"/>
      <c r="AR90" s="353"/>
      <c r="AS90" s="353"/>
      <c r="AT90" s="353"/>
      <c r="AU90" s="353"/>
      <c r="AV90" s="353"/>
      <c r="AW90" s="353"/>
      <c r="AX90" s="353"/>
      <c r="AY90" s="353"/>
      <c r="AZ90" s="353"/>
      <c r="BA90" s="353"/>
      <c r="BB90" s="353"/>
      <c r="BC90" s="353"/>
      <c r="BD90" s="353"/>
      <c r="BE90" s="353"/>
      <c r="BF90" s="353"/>
      <c r="BG90" s="353"/>
      <c r="BH90" s="353"/>
      <c r="BI90" s="353"/>
      <c r="BJ90" s="2300"/>
      <c r="BK90" s="2300"/>
      <c r="BL90" s="2300"/>
      <c r="BM90" s="2300"/>
      <c r="BN90" s="2300"/>
      <c r="BO90" s="2300"/>
      <c r="BP90" s="2300"/>
      <c r="BQ90" s="2300"/>
      <c r="BR90" s="2300"/>
      <c r="BS90" s="2300"/>
      <c r="BT90" s="2300"/>
      <c r="BU90" s="2300"/>
      <c r="BV90" s="2300"/>
      <c r="BW90" s="2300"/>
      <c r="BX90" s="2300"/>
      <c r="BY90" s="2300"/>
      <c r="BZ90" s="2300"/>
      <c r="CA90" s="2300"/>
      <c r="CB90" s="2300"/>
      <c r="CC90" s="2300"/>
      <c r="CD90" s="2300"/>
      <c r="CE90" s="2300"/>
      <c r="CF90" s="2300"/>
      <c r="CG90" s="2300"/>
      <c r="CH90" s="2300"/>
      <c r="CI90" s="2300"/>
      <c r="CJ90" s="2300"/>
      <c r="DC90" s="2304"/>
      <c r="DD90" s="2304"/>
      <c r="DE90" s="2304"/>
      <c r="DF90" s="2304"/>
      <c r="DG90" s="2304"/>
      <c r="DH90" s="2304"/>
      <c r="DI90" s="2304"/>
    </row>
    <row r="91" spans="1:113" ht="3" customHeight="1" x14ac:dyDescent="0.25">
      <c r="A91" s="2298"/>
      <c r="B91" s="2299"/>
      <c r="C91" s="18"/>
      <c r="D91" s="1972"/>
      <c r="E91" s="1972"/>
      <c r="F91" s="1972"/>
      <c r="G91" s="1972"/>
      <c r="H91" s="1972"/>
      <c r="I91" s="1972"/>
      <c r="J91" s="1972"/>
      <c r="K91" s="1972"/>
      <c r="L91" s="1972"/>
      <c r="M91" s="1972"/>
      <c r="N91" s="1972"/>
      <c r="O91" s="1972"/>
      <c r="P91" s="1972"/>
      <c r="Q91" s="1972"/>
      <c r="R91" s="1972"/>
      <c r="S91" s="1972"/>
      <c r="T91" s="1972"/>
      <c r="U91" s="1972"/>
      <c r="V91" s="1972"/>
      <c r="W91" s="1972"/>
      <c r="X91" s="1972"/>
      <c r="Y91" s="1972"/>
      <c r="Z91" s="1972"/>
      <c r="AA91" s="1972"/>
      <c r="AB91" s="1972"/>
      <c r="AC91" s="1972"/>
      <c r="AD91" s="1972"/>
      <c r="AE91" s="1972"/>
      <c r="AF91" s="1972"/>
      <c r="AG91" s="2300"/>
      <c r="AH91" s="2300"/>
      <c r="AI91" s="2300"/>
      <c r="AJ91" s="2300"/>
      <c r="AK91" s="2300"/>
      <c r="AL91" s="2300"/>
      <c r="AM91" s="2300"/>
      <c r="AN91" s="2300"/>
      <c r="AO91" s="2300"/>
      <c r="AP91" s="353"/>
      <c r="AQ91" s="353"/>
      <c r="AR91" s="353"/>
      <c r="AS91" s="353"/>
      <c r="AT91" s="353"/>
      <c r="AU91" s="353"/>
      <c r="AV91" s="353"/>
      <c r="AW91" s="353"/>
      <c r="AX91" s="353"/>
      <c r="AY91" s="353"/>
      <c r="AZ91" s="353"/>
      <c r="BA91" s="353"/>
      <c r="BB91" s="353"/>
      <c r="BC91" s="353"/>
      <c r="BD91" s="353"/>
      <c r="BE91" s="353"/>
      <c r="BF91" s="353"/>
      <c r="BG91" s="353"/>
      <c r="BH91" s="353"/>
      <c r="BI91" s="353"/>
      <c r="BJ91" s="2300"/>
      <c r="BK91" s="2300"/>
      <c r="BL91" s="2300"/>
      <c r="BM91" s="2300"/>
      <c r="BN91" s="2300"/>
      <c r="BO91" s="2300"/>
      <c r="BP91" s="2300"/>
      <c r="BQ91" s="2300"/>
      <c r="BR91" s="2300"/>
      <c r="BS91" s="2300"/>
      <c r="BT91" s="2300"/>
      <c r="BU91" s="2300"/>
      <c r="BV91" s="2300"/>
      <c r="BW91" s="2300"/>
      <c r="BX91" s="2300"/>
      <c r="BY91" s="2300"/>
      <c r="BZ91" s="2300"/>
      <c r="CA91" s="2300"/>
      <c r="CB91" s="2300"/>
      <c r="CC91" s="2300"/>
      <c r="CD91" s="2300"/>
      <c r="CE91" s="2300"/>
      <c r="CF91" s="2300"/>
      <c r="CG91" s="2300"/>
      <c r="CH91" s="2300"/>
      <c r="CI91" s="2300"/>
      <c r="CJ91" s="2300"/>
      <c r="DC91" s="2304"/>
      <c r="DD91" s="2304"/>
      <c r="DE91" s="2304"/>
      <c r="DF91" s="2304"/>
      <c r="DG91" s="2304"/>
      <c r="DH91" s="2304"/>
      <c r="DI91" s="2304"/>
    </row>
    <row r="92" spans="1:113" ht="3" customHeight="1" x14ac:dyDescent="0.25">
      <c r="A92" s="2298"/>
      <c r="B92" s="2299"/>
      <c r="C92" s="18"/>
      <c r="D92" s="1972"/>
      <c r="E92" s="1972"/>
      <c r="F92" s="1972"/>
      <c r="G92" s="1972"/>
      <c r="H92" s="1972"/>
      <c r="I92" s="1972"/>
      <c r="J92" s="1972"/>
      <c r="K92" s="1972"/>
      <c r="L92" s="1972"/>
      <c r="M92" s="1972"/>
      <c r="N92" s="1972"/>
      <c r="O92" s="1972"/>
      <c r="P92" s="1972"/>
      <c r="Q92" s="1972"/>
      <c r="R92" s="1972"/>
      <c r="S92" s="1972"/>
      <c r="T92" s="1972"/>
      <c r="U92" s="1972"/>
      <c r="V92" s="1972"/>
      <c r="W92" s="1972"/>
      <c r="X92" s="1972"/>
      <c r="Y92" s="1972"/>
      <c r="Z92" s="1972"/>
      <c r="AA92" s="1972"/>
      <c r="AB92" s="1972"/>
      <c r="AC92" s="1972"/>
      <c r="AD92" s="1972"/>
      <c r="AE92" s="1972"/>
      <c r="AF92" s="1972"/>
      <c r="AG92" s="2300"/>
      <c r="AH92" s="2300"/>
      <c r="AI92" s="2300"/>
      <c r="AJ92" s="2300"/>
      <c r="AK92" s="2300"/>
      <c r="AL92" s="2300"/>
      <c r="AM92" s="2300"/>
      <c r="AN92" s="2300"/>
      <c r="AO92" s="2300"/>
      <c r="AP92" s="353"/>
      <c r="AQ92" s="353"/>
      <c r="AR92" s="353"/>
      <c r="AS92" s="353"/>
      <c r="AT92" s="353"/>
      <c r="AU92" s="353"/>
      <c r="AV92" s="353"/>
      <c r="AW92" s="353"/>
      <c r="AX92" s="353"/>
      <c r="AY92" s="353"/>
      <c r="AZ92" s="353"/>
      <c r="BA92" s="353"/>
      <c r="BB92" s="353"/>
      <c r="BC92" s="353"/>
      <c r="BD92" s="353"/>
      <c r="BE92" s="353"/>
      <c r="BF92" s="353"/>
      <c r="BG92" s="353"/>
      <c r="BH92" s="353"/>
      <c r="BI92" s="353"/>
      <c r="BJ92" s="2300"/>
      <c r="BK92" s="2300"/>
      <c r="BL92" s="2300"/>
      <c r="BM92" s="2300"/>
      <c r="BN92" s="2300"/>
      <c r="BO92" s="2300"/>
      <c r="BP92" s="2300"/>
      <c r="BQ92" s="2300"/>
      <c r="BR92" s="2300"/>
      <c r="BS92" s="2300"/>
      <c r="BT92" s="2300"/>
      <c r="BU92" s="2300"/>
      <c r="BV92" s="2300"/>
      <c r="BW92" s="2300"/>
      <c r="BX92" s="2300"/>
      <c r="BY92" s="2300"/>
      <c r="BZ92" s="2300"/>
      <c r="CA92" s="2300"/>
      <c r="CB92" s="2300"/>
      <c r="CC92" s="2300"/>
      <c r="CD92" s="2300"/>
      <c r="CE92" s="2300"/>
      <c r="CF92" s="2300"/>
      <c r="CG92" s="2300"/>
      <c r="CH92" s="2300"/>
      <c r="CI92" s="2300"/>
      <c r="CJ92" s="2300"/>
      <c r="DC92" s="2304"/>
      <c r="DD92" s="2304"/>
      <c r="DE92" s="2304"/>
      <c r="DF92" s="2304"/>
      <c r="DG92" s="2304"/>
      <c r="DH92" s="2304"/>
      <c r="DI92" s="2304"/>
    </row>
    <row r="93" spans="1:113" ht="3" customHeight="1" x14ac:dyDescent="0.25">
      <c r="A93" s="2298"/>
      <c r="B93" s="2299"/>
      <c r="C93" s="18"/>
      <c r="D93" s="1972"/>
      <c r="E93" s="1972"/>
      <c r="F93" s="1972"/>
      <c r="G93" s="1972"/>
      <c r="H93" s="1972"/>
      <c r="I93" s="1972"/>
      <c r="J93" s="1972"/>
      <c r="K93" s="1972"/>
      <c r="L93" s="1972"/>
      <c r="M93" s="1972"/>
      <c r="N93" s="1972"/>
      <c r="O93" s="1972"/>
      <c r="P93" s="1972"/>
      <c r="Q93" s="1972"/>
      <c r="R93" s="1972"/>
      <c r="S93" s="1972"/>
      <c r="T93" s="1972"/>
      <c r="U93" s="1972"/>
      <c r="V93" s="1972"/>
      <c r="W93" s="1972"/>
      <c r="X93" s="1972"/>
      <c r="Y93" s="1972"/>
      <c r="Z93" s="1972"/>
      <c r="AA93" s="1972"/>
      <c r="AB93" s="1972"/>
      <c r="AC93" s="1972"/>
      <c r="AD93" s="1972"/>
      <c r="AE93" s="1972"/>
      <c r="AF93" s="1972"/>
      <c r="AG93" s="2300"/>
      <c r="AH93" s="2300"/>
      <c r="AI93" s="2300"/>
      <c r="AJ93" s="2300"/>
      <c r="AK93" s="2300"/>
      <c r="AL93" s="2300"/>
      <c r="AM93" s="2300"/>
      <c r="AN93" s="2300"/>
      <c r="AO93" s="2300"/>
      <c r="AP93" s="353"/>
      <c r="AQ93" s="353"/>
      <c r="AR93" s="353"/>
      <c r="AS93" s="353"/>
      <c r="AT93" s="353"/>
      <c r="AU93" s="353"/>
      <c r="AV93" s="353"/>
      <c r="AW93" s="353"/>
      <c r="AX93" s="353"/>
      <c r="AY93" s="353"/>
      <c r="AZ93" s="353"/>
      <c r="BA93" s="353"/>
      <c r="BB93" s="353"/>
      <c r="BC93" s="353"/>
      <c r="BD93" s="353"/>
      <c r="BE93" s="353"/>
      <c r="BF93" s="353"/>
      <c r="BG93" s="353"/>
      <c r="BH93" s="353"/>
      <c r="BI93" s="353"/>
      <c r="BJ93" s="2300"/>
      <c r="BK93" s="2300"/>
      <c r="BL93" s="2300"/>
      <c r="BM93" s="2300"/>
      <c r="BN93" s="2300"/>
      <c r="BO93" s="2300"/>
      <c r="BP93" s="2300"/>
      <c r="BQ93" s="2300"/>
      <c r="BR93" s="2300"/>
      <c r="BS93" s="2300"/>
      <c r="BT93" s="2300"/>
      <c r="BU93" s="2300"/>
      <c r="BV93" s="2300"/>
      <c r="BW93" s="2300"/>
      <c r="BX93" s="2300"/>
      <c r="BY93" s="2300"/>
      <c r="BZ93" s="2300"/>
      <c r="CA93" s="2300"/>
      <c r="CB93" s="2300"/>
      <c r="CC93" s="2300"/>
      <c r="CD93" s="2300"/>
      <c r="CE93" s="2300"/>
      <c r="CF93" s="2300"/>
      <c r="CG93" s="2300"/>
      <c r="CH93" s="2300"/>
      <c r="CI93" s="2300"/>
      <c r="CJ93" s="2300"/>
    </row>
    <row r="94" spans="1:113" ht="3" customHeight="1" x14ac:dyDescent="0.25">
      <c r="A94" s="2298"/>
      <c r="B94" s="2299"/>
      <c r="C94" s="18"/>
      <c r="D94" s="1972"/>
      <c r="E94" s="1972"/>
      <c r="F94" s="1972"/>
      <c r="G94" s="1972"/>
      <c r="H94" s="1972"/>
      <c r="I94" s="1972"/>
      <c r="J94" s="1972"/>
      <c r="K94" s="1972"/>
      <c r="L94" s="1972"/>
      <c r="M94" s="1972"/>
      <c r="N94" s="1972"/>
      <c r="O94" s="1972"/>
      <c r="P94" s="1972"/>
      <c r="Q94" s="1972"/>
      <c r="R94" s="1972"/>
      <c r="S94" s="1972"/>
      <c r="T94" s="1972"/>
      <c r="U94" s="1972"/>
      <c r="V94" s="1972"/>
      <c r="W94" s="1972"/>
      <c r="X94" s="1972"/>
      <c r="Y94" s="1972"/>
      <c r="Z94" s="1972"/>
      <c r="AA94" s="1972"/>
      <c r="AB94" s="1972"/>
      <c r="AC94" s="1972"/>
      <c r="AD94" s="1972"/>
      <c r="AE94" s="1972"/>
      <c r="AF94" s="1972"/>
      <c r="AG94" s="2300"/>
      <c r="AH94" s="2300"/>
      <c r="AI94" s="2300"/>
      <c r="AJ94" s="2300"/>
      <c r="AK94" s="2300"/>
      <c r="AL94" s="2300"/>
      <c r="AM94" s="2300"/>
      <c r="AN94" s="2300"/>
      <c r="AO94" s="2300"/>
      <c r="AP94" s="353"/>
      <c r="AQ94" s="353"/>
      <c r="AR94" s="353"/>
      <c r="AS94" s="353"/>
      <c r="AT94" s="353"/>
      <c r="AU94" s="353"/>
      <c r="AV94" s="353"/>
      <c r="AW94" s="353"/>
      <c r="AX94" s="353"/>
      <c r="AY94" s="353"/>
      <c r="AZ94" s="353"/>
      <c r="BA94" s="353"/>
      <c r="BB94" s="353"/>
      <c r="BC94" s="353"/>
      <c r="BD94" s="353"/>
      <c r="BE94" s="353"/>
      <c r="BF94" s="353"/>
      <c r="BG94" s="353"/>
      <c r="BH94" s="353"/>
      <c r="BI94" s="353"/>
      <c r="BJ94" s="2300"/>
      <c r="BK94" s="2300"/>
      <c r="BL94" s="2300"/>
      <c r="BM94" s="2300"/>
      <c r="BN94" s="2300"/>
      <c r="BO94" s="2300"/>
      <c r="BP94" s="2300"/>
      <c r="BQ94" s="2300"/>
      <c r="BR94" s="2300"/>
      <c r="BS94" s="2300"/>
      <c r="BT94" s="2300"/>
      <c r="BU94" s="2300"/>
      <c r="BV94" s="2300"/>
      <c r="BW94" s="2300"/>
      <c r="BX94" s="2300"/>
      <c r="BY94" s="2300"/>
      <c r="BZ94" s="2300"/>
      <c r="CA94" s="2300"/>
      <c r="CB94" s="2300"/>
      <c r="CC94" s="2300"/>
      <c r="CD94" s="2300"/>
      <c r="CE94" s="2300"/>
      <c r="CF94" s="2300"/>
      <c r="CG94" s="2300"/>
      <c r="CH94" s="2300"/>
      <c r="CI94" s="2300"/>
      <c r="CJ94" s="2300"/>
    </row>
    <row r="95" spans="1:113" ht="3" customHeight="1" x14ac:dyDescent="0.25">
      <c r="A95" s="2298"/>
      <c r="B95" s="2299"/>
      <c r="C95" s="18"/>
      <c r="D95" s="1972"/>
      <c r="E95" s="1972"/>
      <c r="F95" s="1972"/>
      <c r="G95" s="1972"/>
      <c r="H95" s="1972"/>
      <c r="I95" s="1972"/>
      <c r="J95" s="1972"/>
      <c r="K95" s="1972"/>
      <c r="L95" s="1972"/>
      <c r="M95" s="1972"/>
      <c r="N95" s="1972"/>
      <c r="O95" s="1972"/>
      <c r="P95" s="1972"/>
      <c r="Q95" s="1972"/>
      <c r="R95" s="1972"/>
      <c r="S95" s="1972"/>
      <c r="T95" s="1972"/>
      <c r="U95" s="1972"/>
      <c r="V95" s="1972"/>
      <c r="W95" s="1972"/>
      <c r="X95" s="1972"/>
      <c r="Y95" s="1972"/>
      <c r="Z95" s="1972"/>
      <c r="AA95" s="1972"/>
      <c r="AB95" s="1972"/>
      <c r="AC95" s="1972"/>
      <c r="AD95" s="1972"/>
      <c r="AE95" s="1972"/>
      <c r="AF95" s="1972"/>
      <c r="AG95" s="2300"/>
      <c r="AH95" s="2300"/>
      <c r="AI95" s="2300"/>
      <c r="AJ95" s="2300"/>
      <c r="AK95" s="2300"/>
      <c r="AL95" s="2300"/>
      <c r="AM95" s="2300"/>
      <c r="AN95" s="2300"/>
      <c r="AO95" s="2300"/>
      <c r="AP95" s="353"/>
      <c r="AQ95" s="353"/>
      <c r="AR95" s="353"/>
      <c r="AS95" s="353"/>
      <c r="AT95" s="353"/>
      <c r="AU95" s="353"/>
      <c r="AV95" s="353"/>
      <c r="AW95" s="353"/>
      <c r="AX95" s="353"/>
      <c r="AY95" s="353"/>
      <c r="AZ95" s="353"/>
      <c r="BA95" s="353"/>
      <c r="BB95" s="353"/>
      <c r="BC95" s="353"/>
      <c r="BD95" s="353"/>
      <c r="BE95" s="353"/>
      <c r="BF95" s="353"/>
      <c r="BG95" s="353"/>
      <c r="BH95" s="353"/>
      <c r="BI95" s="353"/>
      <c r="BJ95" s="2300"/>
      <c r="BK95" s="2300"/>
      <c r="BL95" s="2300"/>
      <c r="BM95" s="2300"/>
      <c r="BN95" s="2300"/>
      <c r="BO95" s="2300"/>
      <c r="BP95" s="2300"/>
      <c r="BQ95" s="2300"/>
      <c r="BR95" s="2300"/>
      <c r="BS95" s="2300"/>
      <c r="BT95" s="2300"/>
      <c r="BU95" s="2300"/>
      <c r="BV95" s="2300"/>
      <c r="BW95" s="2300"/>
      <c r="BX95" s="2300"/>
      <c r="BY95" s="2300"/>
      <c r="BZ95" s="2300"/>
      <c r="CA95" s="2300"/>
      <c r="CB95" s="2300"/>
      <c r="CC95" s="2300"/>
      <c r="CD95" s="2300"/>
      <c r="CE95" s="2300"/>
      <c r="CF95" s="2300"/>
      <c r="CG95" s="2300"/>
      <c r="CH95" s="2300"/>
      <c r="CI95" s="2300"/>
      <c r="CJ95" s="2300"/>
    </row>
    <row r="96" spans="1:113" ht="3" customHeight="1" x14ac:dyDescent="0.25">
      <c r="A96" s="2298"/>
      <c r="B96" s="2299"/>
      <c r="C96" s="18"/>
      <c r="D96" s="1972"/>
      <c r="E96" s="1972"/>
      <c r="F96" s="1972"/>
      <c r="G96" s="1972"/>
      <c r="H96" s="1972"/>
      <c r="I96" s="1972"/>
      <c r="J96" s="1972"/>
      <c r="K96" s="1972"/>
      <c r="L96" s="1972"/>
      <c r="M96" s="1972"/>
      <c r="N96" s="1972"/>
      <c r="O96" s="1972"/>
      <c r="P96" s="1972"/>
      <c r="Q96" s="1972"/>
      <c r="R96" s="1972"/>
      <c r="S96" s="1972"/>
      <c r="T96" s="1972"/>
      <c r="U96" s="1972"/>
      <c r="V96" s="1972"/>
      <c r="W96" s="1972"/>
      <c r="X96" s="1972"/>
      <c r="Y96" s="1972"/>
      <c r="Z96" s="1972"/>
      <c r="AA96" s="1972"/>
      <c r="AB96" s="1972"/>
      <c r="AC96" s="1972"/>
      <c r="AD96" s="1972"/>
      <c r="AE96" s="1972"/>
      <c r="AF96" s="1972"/>
      <c r="AG96" s="2300"/>
      <c r="AH96" s="2300"/>
      <c r="AI96" s="2300"/>
      <c r="AJ96" s="2300"/>
      <c r="AK96" s="2300"/>
      <c r="AL96" s="2300"/>
      <c r="AM96" s="2300"/>
      <c r="AN96" s="2300"/>
      <c r="AO96" s="2300"/>
      <c r="AP96" s="353"/>
      <c r="AQ96" s="353"/>
      <c r="AR96" s="353"/>
      <c r="AS96" s="353"/>
      <c r="AT96" s="353"/>
      <c r="AU96" s="353"/>
      <c r="AV96" s="353"/>
      <c r="AW96" s="353"/>
      <c r="AX96" s="353"/>
      <c r="AY96" s="353"/>
      <c r="AZ96" s="353"/>
      <c r="BA96" s="353"/>
      <c r="BB96" s="353"/>
      <c r="BC96" s="353"/>
      <c r="BD96" s="353"/>
      <c r="BE96" s="353"/>
      <c r="BF96" s="353"/>
      <c r="BG96" s="353"/>
      <c r="BH96" s="353"/>
      <c r="BI96" s="353"/>
      <c r="BJ96" s="2300"/>
      <c r="BK96" s="2300"/>
      <c r="BL96" s="2300"/>
      <c r="BM96" s="2300"/>
      <c r="BN96" s="2300"/>
      <c r="BO96" s="2300"/>
      <c r="BP96" s="2300"/>
      <c r="BQ96" s="2300"/>
      <c r="BR96" s="2300"/>
      <c r="BS96" s="2300"/>
      <c r="BT96" s="2300"/>
      <c r="BU96" s="2300"/>
      <c r="BV96" s="2300"/>
      <c r="BW96" s="2300"/>
      <c r="BX96" s="2300"/>
      <c r="BY96" s="2300"/>
      <c r="BZ96" s="2300"/>
      <c r="CA96" s="2300"/>
      <c r="CB96" s="2300"/>
      <c r="CC96" s="2300"/>
      <c r="CD96" s="2300"/>
      <c r="CE96" s="2300"/>
      <c r="CF96" s="2300"/>
      <c r="CG96" s="2300"/>
      <c r="CH96" s="2300"/>
      <c r="CI96" s="2300"/>
      <c r="CJ96" s="2300"/>
    </row>
    <row r="97" spans="1:113" ht="3" customHeight="1" x14ac:dyDescent="0.25">
      <c r="A97" s="2298"/>
      <c r="B97" s="2299"/>
      <c r="C97" s="18"/>
      <c r="D97" s="1972"/>
      <c r="E97" s="1972"/>
      <c r="F97" s="1972"/>
      <c r="G97" s="1972"/>
      <c r="H97" s="1972"/>
      <c r="I97" s="1972"/>
      <c r="J97" s="1972"/>
      <c r="K97" s="1972"/>
      <c r="L97" s="1972"/>
      <c r="M97" s="1972"/>
      <c r="N97" s="1972"/>
      <c r="O97" s="1972"/>
      <c r="P97" s="1972"/>
      <c r="Q97" s="1972"/>
      <c r="R97" s="1972"/>
      <c r="S97" s="1972"/>
      <c r="T97" s="1972"/>
      <c r="U97" s="1972"/>
      <c r="V97" s="1972"/>
      <c r="W97" s="1972"/>
      <c r="X97" s="1972"/>
      <c r="Y97" s="1972"/>
      <c r="Z97" s="1972"/>
      <c r="AA97" s="1972"/>
      <c r="AB97" s="1972"/>
      <c r="AC97" s="1972"/>
      <c r="AD97" s="1972"/>
      <c r="AE97" s="1972"/>
      <c r="AF97" s="1972"/>
      <c r="AG97" s="2300"/>
      <c r="AH97" s="2300"/>
      <c r="AI97" s="2300"/>
      <c r="AJ97" s="2300"/>
      <c r="AK97" s="2300"/>
      <c r="AL97" s="2300"/>
      <c r="AM97" s="2300"/>
      <c r="AN97" s="2300"/>
      <c r="AO97" s="2300"/>
      <c r="AP97" s="353"/>
      <c r="AQ97" s="353"/>
      <c r="AR97" s="353"/>
      <c r="AS97" s="353"/>
      <c r="AT97" s="353"/>
      <c r="AU97" s="353"/>
      <c r="AV97" s="353"/>
      <c r="AW97" s="353"/>
      <c r="AX97" s="353"/>
      <c r="AY97" s="353"/>
      <c r="AZ97" s="353"/>
      <c r="BA97" s="353"/>
      <c r="BB97" s="353"/>
      <c r="BC97" s="353"/>
      <c r="BD97" s="353"/>
      <c r="BE97" s="353"/>
      <c r="BF97" s="353"/>
      <c r="BG97" s="353"/>
      <c r="BH97" s="353"/>
      <c r="BI97" s="353"/>
      <c r="BJ97" s="2300"/>
      <c r="BK97" s="2300"/>
      <c r="BL97" s="2300"/>
      <c r="BM97" s="2300"/>
      <c r="BN97" s="2300"/>
      <c r="BO97" s="2300"/>
      <c r="BP97" s="2300"/>
      <c r="BQ97" s="2300"/>
      <c r="BR97" s="2300"/>
      <c r="BS97" s="2300"/>
      <c r="BT97" s="2300"/>
      <c r="BU97" s="2300"/>
      <c r="BV97" s="2300"/>
      <c r="BW97" s="2300"/>
      <c r="BX97" s="2300"/>
      <c r="BY97" s="2300"/>
      <c r="BZ97" s="2300"/>
      <c r="CA97" s="2300"/>
      <c r="CB97" s="2300"/>
      <c r="CC97" s="2300"/>
      <c r="CD97" s="2300"/>
      <c r="CE97" s="2300"/>
      <c r="CF97" s="2300"/>
      <c r="CG97" s="2300"/>
      <c r="CH97" s="2300"/>
      <c r="CI97" s="2300"/>
      <c r="CJ97" s="2300"/>
    </row>
    <row r="98" spans="1:113" ht="3" customHeight="1" x14ac:dyDescent="0.25">
      <c r="A98" s="2298"/>
      <c r="B98" s="2299"/>
      <c r="C98" s="18"/>
      <c r="D98" s="1972"/>
      <c r="E98" s="1972"/>
      <c r="F98" s="1972"/>
      <c r="G98" s="1972"/>
      <c r="H98" s="1972"/>
      <c r="I98" s="1972"/>
      <c r="J98" s="1972"/>
      <c r="K98" s="1972"/>
      <c r="L98" s="1972"/>
      <c r="M98" s="1972"/>
      <c r="N98" s="1972"/>
      <c r="O98" s="1972"/>
      <c r="P98" s="1972"/>
      <c r="Q98" s="1972"/>
      <c r="R98" s="1972"/>
      <c r="S98" s="1972"/>
      <c r="T98" s="1972"/>
      <c r="U98" s="1972"/>
      <c r="V98" s="1972"/>
      <c r="W98" s="1972"/>
      <c r="X98" s="1972"/>
      <c r="Y98" s="1972"/>
      <c r="Z98" s="1972"/>
      <c r="AA98" s="1972"/>
      <c r="AB98" s="1972"/>
      <c r="AC98" s="1972"/>
      <c r="AD98" s="1972"/>
      <c r="AE98" s="1972"/>
      <c r="AF98" s="1972"/>
      <c r="AG98" s="2300"/>
      <c r="AH98" s="2300"/>
      <c r="AI98" s="2300"/>
      <c r="AJ98" s="2300"/>
      <c r="AK98" s="2300"/>
      <c r="AL98" s="2300"/>
      <c r="AM98" s="2300"/>
      <c r="AN98" s="2300"/>
      <c r="AO98" s="2300"/>
      <c r="AP98" s="353"/>
      <c r="AQ98" s="353"/>
      <c r="AR98" s="353"/>
      <c r="AS98" s="353"/>
      <c r="AT98" s="353"/>
      <c r="AU98" s="353"/>
      <c r="AV98" s="353"/>
      <c r="AW98" s="353"/>
      <c r="AX98" s="353"/>
      <c r="AY98" s="353"/>
      <c r="AZ98" s="353"/>
      <c r="BA98" s="353"/>
      <c r="BB98" s="353"/>
      <c r="BC98" s="353"/>
      <c r="BD98" s="353"/>
      <c r="BE98" s="353"/>
      <c r="BF98" s="353"/>
      <c r="BG98" s="353"/>
      <c r="BH98" s="353"/>
      <c r="BI98" s="353"/>
      <c r="BJ98" s="2300"/>
      <c r="BK98" s="2300"/>
      <c r="BL98" s="2300"/>
      <c r="BM98" s="2300"/>
      <c r="BN98" s="2300"/>
      <c r="BO98" s="2300"/>
      <c r="BP98" s="2300"/>
      <c r="BQ98" s="2300"/>
      <c r="BR98" s="2300"/>
      <c r="BS98" s="2300"/>
      <c r="BT98" s="2300"/>
      <c r="BU98" s="2300"/>
      <c r="BV98" s="2300"/>
      <c r="BW98" s="2300"/>
      <c r="BX98" s="2300"/>
      <c r="BY98" s="2300"/>
      <c r="BZ98" s="2300"/>
      <c r="CA98" s="2300"/>
      <c r="CB98" s="2300"/>
      <c r="CC98" s="2300"/>
      <c r="CD98" s="2300"/>
      <c r="CE98" s="2300"/>
      <c r="CF98" s="2300"/>
      <c r="CG98" s="2300"/>
      <c r="CH98" s="2300"/>
      <c r="CI98" s="2300"/>
      <c r="CJ98" s="2300"/>
    </row>
    <row r="99" spans="1:113" ht="3" customHeight="1" x14ac:dyDescent="0.25">
      <c r="A99" s="2298"/>
      <c r="B99" s="2299"/>
      <c r="C99" s="18"/>
      <c r="D99" s="1972"/>
      <c r="E99" s="1972"/>
      <c r="F99" s="1972"/>
      <c r="G99" s="1972"/>
      <c r="H99" s="1972"/>
      <c r="I99" s="1972"/>
      <c r="J99" s="1972"/>
      <c r="K99" s="1972"/>
      <c r="L99" s="1972"/>
      <c r="M99" s="1972"/>
      <c r="N99" s="1972"/>
      <c r="O99" s="1972"/>
      <c r="P99" s="1972"/>
      <c r="Q99" s="1972"/>
      <c r="R99" s="1972"/>
      <c r="S99" s="1972"/>
      <c r="T99" s="1972"/>
      <c r="U99" s="1972"/>
      <c r="V99" s="1972"/>
      <c r="W99" s="1972"/>
      <c r="X99" s="1972"/>
      <c r="Y99" s="1972"/>
      <c r="Z99" s="1972"/>
      <c r="AA99" s="1972"/>
      <c r="AB99" s="1972"/>
      <c r="AC99" s="1972"/>
      <c r="AD99" s="1972"/>
      <c r="AE99" s="1972"/>
      <c r="AF99" s="1972"/>
      <c r="AG99" s="2300"/>
      <c r="AH99" s="2300"/>
      <c r="AI99" s="2300"/>
      <c r="AJ99" s="2300"/>
      <c r="AK99" s="2300"/>
      <c r="AL99" s="2300"/>
      <c r="AM99" s="2300"/>
      <c r="AN99" s="2300"/>
      <c r="AO99" s="2300"/>
      <c r="AP99" s="353"/>
      <c r="AQ99" s="353"/>
      <c r="AR99" s="353"/>
      <c r="AS99" s="353"/>
      <c r="AT99" s="353"/>
      <c r="AU99" s="353"/>
      <c r="AV99" s="353"/>
      <c r="AW99" s="353"/>
      <c r="AX99" s="353"/>
      <c r="AY99" s="353"/>
      <c r="AZ99" s="353"/>
      <c r="BA99" s="353"/>
      <c r="BB99" s="353"/>
      <c r="BC99" s="353"/>
      <c r="BD99" s="353"/>
      <c r="BE99" s="353"/>
      <c r="BF99" s="353"/>
      <c r="BG99" s="353"/>
      <c r="BH99" s="353"/>
      <c r="BI99" s="353"/>
      <c r="BJ99" s="2300"/>
      <c r="BK99" s="2300"/>
      <c r="BL99" s="2300"/>
      <c r="BM99" s="2300"/>
      <c r="BN99" s="2300"/>
      <c r="BO99" s="2300"/>
      <c r="BP99" s="2300"/>
      <c r="BQ99" s="2300"/>
      <c r="BR99" s="2300"/>
      <c r="BS99" s="2300"/>
      <c r="BT99" s="2300"/>
      <c r="BU99" s="2300"/>
      <c r="BV99" s="2300"/>
      <c r="BW99" s="2300"/>
      <c r="BX99" s="2300"/>
      <c r="BY99" s="2300"/>
      <c r="BZ99" s="2300"/>
      <c r="CA99" s="2300"/>
      <c r="CB99" s="2300"/>
      <c r="CC99" s="2300"/>
      <c r="CD99" s="2300"/>
      <c r="CE99" s="2300"/>
      <c r="CF99" s="2300"/>
      <c r="CG99" s="2300"/>
      <c r="CH99" s="2300"/>
      <c r="CI99" s="2300"/>
      <c r="CJ99" s="2300"/>
    </row>
    <row r="100" spans="1:113" ht="3" customHeight="1" x14ac:dyDescent="0.25">
      <c r="A100" s="2298"/>
      <c r="B100" s="2299"/>
      <c r="C100" s="18"/>
      <c r="D100" s="1972"/>
      <c r="E100" s="1972"/>
      <c r="F100" s="1972"/>
      <c r="G100" s="1972"/>
      <c r="H100" s="1972"/>
      <c r="I100" s="1972"/>
      <c r="J100" s="1972"/>
      <c r="K100" s="1972"/>
      <c r="L100" s="1972"/>
      <c r="M100" s="1972"/>
      <c r="N100" s="1972"/>
      <c r="O100" s="1972"/>
      <c r="P100" s="1972"/>
      <c r="Q100" s="1972"/>
      <c r="R100" s="1972"/>
      <c r="S100" s="1972"/>
      <c r="T100" s="1972"/>
      <c r="U100" s="1972"/>
      <c r="V100" s="1972"/>
      <c r="W100" s="1972"/>
      <c r="X100" s="1972"/>
      <c r="Y100" s="1972"/>
      <c r="Z100" s="1972"/>
      <c r="AA100" s="1972"/>
      <c r="AB100" s="1972"/>
      <c r="AC100" s="1972"/>
      <c r="AD100" s="1972"/>
      <c r="AE100" s="1972"/>
      <c r="AF100" s="1972"/>
      <c r="AG100" s="2300"/>
      <c r="AH100" s="2300"/>
      <c r="AI100" s="2300"/>
      <c r="AJ100" s="2300"/>
      <c r="AK100" s="2300"/>
      <c r="AL100" s="2300"/>
      <c r="AM100" s="2300"/>
      <c r="AN100" s="2300"/>
      <c r="AO100" s="2300"/>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2300"/>
      <c r="BK100" s="2300"/>
      <c r="BL100" s="2300"/>
      <c r="BM100" s="2300"/>
      <c r="BN100" s="2300"/>
      <c r="BO100" s="2300"/>
      <c r="BP100" s="2300"/>
      <c r="BQ100" s="2300"/>
      <c r="BR100" s="2300"/>
      <c r="BS100" s="2300"/>
      <c r="BT100" s="2300"/>
      <c r="BU100" s="2300"/>
      <c r="BV100" s="2300"/>
      <c r="BW100" s="2300"/>
      <c r="BX100" s="2300"/>
      <c r="BY100" s="2300"/>
      <c r="BZ100" s="2300"/>
      <c r="CA100" s="2300"/>
      <c r="CB100" s="2300"/>
      <c r="CC100" s="2300"/>
      <c r="CD100" s="2300"/>
      <c r="CE100" s="2300"/>
      <c r="CF100" s="2300"/>
      <c r="CG100" s="2300"/>
      <c r="CH100" s="2300"/>
      <c r="CI100" s="2300"/>
      <c r="CJ100" s="2300"/>
    </row>
    <row r="101" spans="1:113" ht="3" customHeight="1" x14ac:dyDescent="0.25">
      <c r="A101" s="2298"/>
      <c r="B101" s="2299"/>
      <c r="C101" s="18"/>
      <c r="D101" s="1972"/>
      <c r="E101" s="1972"/>
      <c r="F101" s="1972"/>
      <c r="G101" s="1972"/>
      <c r="H101" s="1972"/>
      <c r="I101" s="1972"/>
      <c r="J101" s="1972"/>
      <c r="K101" s="1972"/>
      <c r="L101" s="1972"/>
      <c r="M101" s="1972"/>
      <c r="N101" s="1972"/>
      <c r="O101" s="1972"/>
      <c r="P101" s="1972"/>
      <c r="Q101" s="1972"/>
      <c r="R101" s="1972"/>
      <c r="S101" s="1972"/>
      <c r="T101" s="1972"/>
      <c r="U101" s="1972"/>
      <c r="V101" s="1972"/>
      <c r="W101" s="1972"/>
      <c r="X101" s="1972"/>
      <c r="Y101" s="1972"/>
      <c r="Z101" s="1972"/>
      <c r="AA101" s="1972"/>
      <c r="AB101" s="1972"/>
      <c r="AC101" s="1972"/>
      <c r="AD101" s="1972"/>
      <c r="AE101" s="1972"/>
      <c r="AF101" s="1972"/>
      <c r="AG101" s="2300"/>
      <c r="AH101" s="2300"/>
      <c r="AI101" s="2300"/>
      <c r="AJ101" s="2300"/>
      <c r="AK101" s="2300"/>
      <c r="AL101" s="2300"/>
      <c r="AM101" s="2300"/>
      <c r="AN101" s="2300"/>
      <c r="AO101" s="2300"/>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2300"/>
      <c r="BK101" s="2300"/>
      <c r="BL101" s="2300"/>
      <c r="BM101" s="2300"/>
      <c r="BN101" s="2300"/>
      <c r="BO101" s="2300"/>
      <c r="BP101" s="2300"/>
      <c r="BQ101" s="2300"/>
      <c r="BR101" s="2300"/>
      <c r="BS101" s="2300"/>
      <c r="BT101" s="2300"/>
      <c r="BU101" s="2300"/>
      <c r="BV101" s="2300"/>
      <c r="BW101" s="2300"/>
      <c r="BX101" s="2300"/>
      <c r="BY101" s="2300"/>
      <c r="BZ101" s="2300"/>
      <c r="CA101" s="2300"/>
      <c r="CB101" s="2300"/>
      <c r="CC101" s="2300"/>
      <c r="CD101" s="2300"/>
      <c r="CE101" s="2300"/>
      <c r="CF101" s="2300"/>
      <c r="CG101" s="2300"/>
      <c r="CH101" s="2300"/>
      <c r="CI101" s="2300"/>
      <c r="CJ101" s="2300"/>
      <c r="DC101" s="2236"/>
      <c r="DD101" s="2236"/>
      <c r="DE101" s="2236"/>
      <c r="DF101" s="2236"/>
      <c r="DG101" s="2236"/>
      <c r="DH101" s="2236"/>
      <c r="DI101" s="2236"/>
    </row>
    <row r="102" spans="1:113" ht="3" customHeight="1" x14ac:dyDescent="0.25">
      <c r="A102" s="2298"/>
      <c r="B102" s="2299"/>
      <c r="C102" s="18"/>
      <c r="D102" s="1972"/>
      <c r="E102" s="1972"/>
      <c r="F102" s="1972"/>
      <c r="G102" s="1972"/>
      <c r="H102" s="1972"/>
      <c r="I102" s="1972"/>
      <c r="J102" s="1972"/>
      <c r="K102" s="1972"/>
      <c r="L102" s="1972"/>
      <c r="M102" s="1972"/>
      <c r="N102" s="1972"/>
      <c r="O102" s="1972"/>
      <c r="P102" s="1972"/>
      <c r="Q102" s="1972"/>
      <c r="R102" s="1972"/>
      <c r="S102" s="1972"/>
      <c r="T102" s="1972"/>
      <c r="U102" s="1972"/>
      <c r="V102" s="1972"/>
      <c r="W102" s="1972"/>
      <c r="X102" s="1972"/>
      <c r="Y102" s="1972"/>
      <c r="Z102" s="1972"/>
      <c r="AA102" s="1972"/>
      <c r="AB102" s="1972"/>
      <c r="AC102" s="1972"/>
      <c r="AD102" s="1972"/>
      <c r="AE102" s="1972"/>
      <c r="AF102" s="1972"/>
      <c r="AG102" s="2300"/>
      <c r="AH102" s="2300"/>
      <c r="AI102" s="2300"/>
      <c r="AJ102" s="2300"/>
      <c r="AK102" s="2300"/>
      <c r="AL102" s="2300"/>
      <c r="AM102" s="2300"/>
      <c r="AN102" s="2300"/>
      <c r="AO102" s="2300"/>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2300"/>
      <c r="BK102" s="2300"/>
      <c r="BL102" s="2300"/>
      <c r="BM102" s="2300"/>
      <c r="BN102" s="2300"/>
      <c r="BO102" s="2300"/>
      <c r="BP102" s="2300"/>
      <c r="BQ102" s="2300"/>
      <c r="BR102" s="2300"/>
      <c r="BS102" s="2300"/>
      <c r="BT102" s="2300"/>
      <c r="BU102" s="2300"/>
      <c r="BV102" s="2300"/>
      <c r="BW102" s="2300"/>
      <c r="BX102" s="2300"/>
      <c r="BY102" s="2300"/>
      <c r="BZ102" s="2300"/>
      <c r="CA102" s="2300"/>
      <c r="CB102" s="2300"/>
      <c r="CC102" s="2300"/>
      <c r="CD102" s="2300"/>
      <c r="CE102" s="2300"/>
      <c r="CF102" s="2300"/>
      <c r="CG102" s="2300"/>
      <c r="CH102" s="2300"/>
      <c r="CI102" s="2300"/>
      <c r="CJ102" s="2300"/>
      <c r="DC102" s="2236"/>
      <c r="DD102" s="2236"/>
      <c r="DE102" s="2236"/>
      <c r="DF102" s="2236"/>
      <c r="DG102" s="2236"/>
      <c r="DH102" s="2236"/>
      <c r="DI102" s="2236"/>
    </row>
    <row r="103" spans="1:113" ht="3" customHeight="1" x14ac:dyDescent="0.25">
      <c r="A103" s="2298"/>
      <c r="B103" s="2299"/>
      <c r="C103" s="18"/>
      <c r="D103" s="1972"/>
      <c r="E103" s="1972"/>
      <c r="F103" s="1972"/>
      <c r="G103" s="1972"/>
      <c r="H103" s="1972"/>
      <c r="I103" s="1972"/>
      <c r="J103" s="1972"/>
      <c r="K103" s="1972"/>
      <c r="L103" s="1972"/>
      <c r="M103" s="1972"/>
      <c r="N103" s="1972"/>
      <c r="O103" s="1972"/>
      <c r="P103" s="1972"/>
      <c r="Q103" s="1972"/>
      <c r="R103" s="1972"/>
      <c r="S103" s="1972"/>
      <c r="T103" s="1972"/>
      <c r="U103" s="1972"/>
      <c r="V103" s="1972"/>
      <c r="W103" s="1972"/>
      <c r="X103" s="1972"/>
      <c r="Y103" s="1972"/>
      <c r="Z103" s="1972"/>
      <c r="AA103" s="1972"/>
      <c r="AB103" s="1972"/>
      <c r="AC103" s="1972"/>
      <c r="AD103" s="1972"/>
      <c r="AE103" s="1972"/>
      <c r="AF103" s="1972"/>
      <c r="AG103" s="2300"/>
      <c r="AH103" s="2300"/>
      <c r="AI103" s="2300"/>
      <c r="AJ103" s="2300"/>
      <c r="AK103" s="2300"/>
      <c r="AL103" s="2300"/>
      <c r="AM103" s="2300"/>
      <c r="AN103" s="2300"/>
      <c r="AO103" s="2300"/>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2300"/>
      <c r="BK103" s="2300"/>
      <c r="BL103" s="2300"/>
      <c r="BM103" s="2300"/>
      <c r="BN103" s="2300"/>
      <c r="BO103" s="2300"/>
      <c r="BP103" s="2300"/>
      <c r="BQ103" s="2300"/>
      <c r="BR103" s="2300"/>
      <c r="BS103" s="2300"/>
      <c r="BT103" s="2300"/>
      <c r="BU103" s="2300"/>
      <c r="BV103" s="2300"/>
      <c r="BW103" s="2300"/>
      <c r="BX103" s="2300"/>
      <c r="BY103" s="2300"/>
      <c r="BZ103" s="2300"/>
      <c r="CA103" s="2300"/>
      <c r="CB103" s="2300"/>
      <c r="CC103" s="2300"/>
      <c r="CD103" s="2300"/>
      <c r="CE103" s="2300"/>
      <c r="CF103" s="2300"/>
      <c r="CG103" s="2300"/>
      <c r="CH103" s="2300"/>
      <c r="CI103" s="2300"/>
      <c r="CJ103" s="2300"/>
      <c r="DC103" s="2236"/>
      <c r="DD103" s="2236"/>
      <c r="DE103" s="2236"/>
      <c r="DF103" s="2236"/>
      <c r="DG103" s="2236"/>
      <c r="DH103" s="2236"/>
      <c r="DI103" s="2236"/>
    </row>
    <row r="104" spans="1:113" ht="3" customHeight="1" x14ac:dyDescent="0.25">
      <c r="A104" s="2298"/>
      <c r="B104" s="2299"/>
      <c r="C104" s="18"/>
      <c r="D104" s="1972"/>
      <c r="E104" s="1972"/>
      <c r="F104" s="1972"/>
      <c r="G104" s="1972"/>
      <c r="H104" s="1972"/>
      <c r="I104" s="1972"/>
      <c r="J104" s="1972"/>
      <c r="K104" s="1972"/>
      <c r="L104" s="1972"/>
      <c r="M104" s="1972"/>
      <c r="N104" s="1972"/>
      <c r="O104" s="1972"/>
      <c r="P104" s="1972"/>
      <c r="Q104" s="1972"/>
      <c r="R104" s="1972"/>
      <c r="S104" s="1972"/>
      <c r="T104" s="1972"/>
      <c r="U104" s="1972"/>
      <c r="V104" s="1972"/>
      <c r="W104" s="1972"/>
      <c r="X104" s="1972"/>
      <c r="Y104" s="1972"/>
      <c r="Z104" s="1972"/>
      <c r="AA104" s="1972"/>
      <c r="AB104" s="1972"/>
      <c r="AC104" s="1972"/>
      <c r="AD104" s="1972"/>
      <c r="AE104" s="1972"/>
      <c r="AF104" s="1972"/>
      <c r="AG104" s="2300"/>
      <c r="AH104" s="2300"/>
      <c r="AI104" s="2300"/>
      <c r="AJ104" s="2300"/>
      <c r="AK104" s="2300"/>
      <c r="AL104" s="2300"/>
      <c r="AM104" s="2300"/>
      <c r="AN104" s="2300"/>
      <c r="AO104" s="2300"/>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2300"/>
      <c r="BK104" s="2300"/>
      <c r="BL104" s="2300"/>
      <c r="BM104" s="2300"/>
      <c r="BN104" s="2300"/>
      <c r="BO104" s="2300"/>
      <c r="BP104" s="2300"/>
      <c r="BQ104" s="2300"/>
      <c r="BR104" s="2300"/>
      <c r="BS104" s="2300"/>
      <c r="BT104" s="2300"/>
      <c r="BU104" s="2300"/>
      <c r="BV104" s="2300"/>
      <c r="BW104" s="2300"/>
      <c r="BX104" s="2300"/>
      <c r="BY104" s="2300"/>
      <c r="BZ104" s="2300"/>
      <c r="CA104" s="2300"/>
      <c r="CB104" s="2300"/>
      <c r="CC104" s="2300"/>
      <c r="CD104" s="2300"/>
      <c r="CE104" s="2300"/>
      <c r="CF104" s="2300"/>
      <c r="CG104" s="2300"/>
      <c r="CH104" s="2300"/>
      <c r="CI104" s="2300"/>
      <c r="CJ104" s="2300"/>
      <c r="DC104" s="2236"/>
      <c r="DD104" s="2236"/>
      <c r="DE104" s="2236"/>
      <c r="DF104" s="2236"/>
      <c r="DG104" s="2236"/>
      <c r="DH104" s="2236"/>
      <c r="DI104" s="2236"/>
    </row>
    <row r="105" spans="1:113" ht="3" customHeight="1" x14ac:dyDescent="0.25">
      <c r="A105" s="2298"/>
      <c r="B105" s="2299"/>
      <c r="C105" s="18"/>
      <c r="D105" s="1972"/>
      <c r="E105" s="1972"/>
      <c r="F105" s="1972"/>
      <c r="G105" s="1972"/>
      <c r="H105" s="1972"/>
      <c r="I105" s="1972"/>
      <c r="J105" s="1972"/>
      <c r="K105" s="1972"/>
      <c r="L105" s="1972"/>
      <c r="M105" s="1972"/>
      <c r="N105" s="1972"/>
      <c r="O105" s="1972"/>
      <c r="P105" s="1972"/>
      <c r="Q105" s="1972"/>
      <c r="R105" s="1972"/>
      <c r="S105" s="1972"/>
      <c r="T105" s="1972"/>
      <c r="U105" s="1972"/>
      <c r="V105" s="1972"/>
      <c r="W105" s="1972"/>
      <c r="X105" s="1972"/>
      <c r="Y105" s="1972"/>
      <c r="Z105" s="1972"/>
      <c r="AA105" s="1972"/>
      <c r="AB105" s="1972"/>
      <c r="AC105" s="1972"/>
      <c r="AD105" s="1972"/>
      <c r="AE105" s="1972"/>
      <c r="AF105" s="1972"/>
      <c r="AG105" s="2300"/>
      <c r="AH105" s="2300"/>
      <c r="AI105" s="2300"/>
      <c r="AJ105" s="2300"/>
      <c r="AK105" s="2300"/>
      <c r="AL105" s="2300"/>
      <c r="AM105" s="2300"/>
      <c r="AN105" s="2300"/>
      <c r="AO105" s="2300"/>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2300"/>
      <c r="BK105" s="2300"/>
      <c r="BL105" s="2300"/>
      <c r="BM105" s="2300"/>
      <c r="BN105" s="2300"/>
      <c r="BO105" s="2300"/>
      <c r="BP105" s="2300"/>
      <c r="BQ105" s="2300"/>
      <c r="BR105" s="2300"/>
      <c r="BS105" s="2300"/>
      <c r="BT105" s="2300"/>
      <c r="BU105" s="2300"/>
      <c r="BV105" s="2300"/>
      <c r="BW105" s="2300"/>
      <c r="BX105" s="2300"/>
      <c r="BY105" s="2300"/>
      <c r="BZ105" s="2300"/>
      <c r="CA105" s="2300"/>
      <c r="CB105" s="2300"/>
      <c r="CC105" s="2300"/>
      <c r="CD105" s="2300"/>
      <c r="CE105" s="2300"/>
      <c r="CF105" s="2300"/>
      <c r="CG105" s="2300"/>
      <c r="CH105" s="2300"/>
      <c r="CI105" s="2300"/>
      <c r="CJ105" s="2300"/>
    </row>
    <row r="106" spans="1:113" ht="3" customHeight="1" x14ac:dyDescent="0.25">
      <c r="A106" s="2298"/>
      <c r="B106" s="2299"/>
      <c r="C106" s="18"/>
      <c r="D106" s="1972"/>
      <c r="E106" s="1972"/>
      <c r="F106" s="1972"/>
      <c r="G106" s="1972"/>
      <c r="H106" s="1972"/>
      <c r="I106" s="1972"/>
      <c r="J106" s="1972"/>
      <c r="K106" s="1972"/>
      <c r="L106" s="1972"/>
      <c r="M106" s="1972"/>
      <c r="N106" s="1972"/>
      <c r="O106" s="1972"/>
      <c r="P106" s="1972"/>
      <c r="Q106" s="1972"/>
      <c r="R106" s="1972"/>
      <c r="S106" s="1972"/>
      <c r="T106" s="1972"/>
      <c r="U106" s="1972"/>
      <c r="V106" s="1972"/>
      <c r="W106" s="1972"/>
      <c r="X106" s="1972"/>
      <c r="Y106" s="1972"/>
      <c r="Z106" s="1972"/>
      <c r="AA106" s="1972"/>
      <c r="AB106" s="1972"/>
      <c r="AC106" s="1972"/>
      <c r="AD106" s="1972"/>
      <c r="AE106" s="1972"/>
      <c r="AF106" s="1972"/>
      <c r="AG106" s="2300"/>
      <c r="AH106" s="2300"/>
      <c r="AI106" s="2300"/>
      <c r="AJ106" s="2300"/>
      <c r="AK106" s="2300"/>
      <c r="AL106" s="2300"/>
      <c r="AM106" s="2300"/>
      <c r="AN106" s="2300"/>
      <c r="AO106" s="2300"/>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2300"/>
      <c r="BK106" s="2300"/>
      <c r="BL106" s="2300"/>
      <c r="BM106" s="2300"/>
      <c r="BN106" s="2300"/>
      <c r="BO106" s="2300"/>
      <c r="BP106" s="2300"/>
      <c r="BQ106" s="2300"/>
      <c r="BR106" s="2300"/>
      <c r="BS106" s="2300"/>
      <c r="BT106" s="2300"/>
      <c r="BU106" s="2300"/>
      <c r="BV106" s="2300"/>
      <c r="BW106" s="2300"/>
      <c r="BX106" s="2300"/>
      <c r="BY106" s="2300"/>
      <c r="BZ106" s="2300"/>
      <c r="CA106" s="2300"/>
      <c r="CB106" s="2300"/>
      <c r="CC106" s="2300"/>
      <c r="CD106" s="2300"/>
      <c r="CE106" s="2300"/>
      <c r="CF106" s="2300"/>
      <c r="CG106" s="2300"/>
      <c r="CH106" s="2300"/>
      <c r="CI106" s="2300"/>
      <c r="CJ106" s="2300"/>
    </row>
    <row r="107" spans="1:113" ht="3" customHeight="1" x14ac:dyDescent="0.25">
      <c r="A107" s="2298"/>
      <c r="B107" s="2299"/>
      <c r="C107" s="18"/>
      <c r="D107" s="1972"/>
      <c r="E107" s="1972"/>
      <c r="F107" s="1972"/>
      <c r="G107" s="1972"/>
      <c r="H107" s="1972"/>
      <c r="I107" s="1972"/>
      <c r="J107" s="1972"/>
      <c r="K107" s="1972"/>
      <c r="L107" s="1972"/>
      <c r="M107" s="1972"/>
      <c r="N107" s="1972"/>
      <c r="O107" s="1972"/>
      <c r="P107" s="1972"/>
      <c r="Q107" s="1972"/>
      <c r="R107" s="1972"/>
      <c r="S107" s="1972"/>
      <c r="T107" s="1972"/>
      <c r="U107" s="1972"/>
      <c r="V107" s="1972"/>
      <c r="W107" s="1972"/>
      <c r="X107" s="1972"/>
      <c r="Y107" s="1972"/>
      <c r="Z107" s="1972"/>
      <c r="AA107" s="1972"/>
      <c r="AB107" s="1972"/>
      <c r="AC107" s="1972"/>
      <c r="AD107" s="1972"/>
      <c r="AE107" s="1972"/>
      <c r="AF107" s="1972"/>
      <c r="AG107" s="2300"/>
      <c r="AH107" s="2300"/>
      <c r="AI107" s="2300"/>
      <c r="AJ107" s="2300"/>
      <c r="AK107" s="2300"/>
      <c r="AL107" s="2300"/>
      <c r="AM107" s="2300"/>
      <c r="AN107" s="2300"/>
      <c r="AO107" s="2300"/>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2300"/>
      <c r="BK107" s="2300"/>
      <c r="BL107" s="2300"/>
      <c r="BM107" s="2300"/>
      <c r="BN107" s="2300"/>
      <c r="BO107" s="2300"/>
      <c r="BP107" s="2300"/>
      <c r="BQ107" s="2300"/>
      <c r="BR107" s="2300"/>
      <c r="BS107" s="2300"/>
      <c r="BT107" s="2300"/>
      <c r="BU107" s="2300"/>
      <c r="BV107" s="2300"/>
      <c r="BW107" s="2300"/>
      <c r="BX107" s="2300"/>
      <c r="BY107" s="2300"/>
      <c r="BZ107" s="2300"/>
      <c r="CA107" s="2300"/>
      <c r="CB107" s="2300"/>
      <c r="CC107" s="2300"/>
      <c r="CD107" s="2300"/>
      <c r="CE107" s="2300"/>
      <c r="CF107" s="2300"/>
      <c r="CG107" s="2300"/>
      <c r="CH107" s="2300"/>
      <c r="CI107" s="2300"/>
      <c r="CJ107" s="2300"/>
    </row>
    <row r="108" spans="1:113" ht="3" customHeight="1" x14ac:dyDescent="0.25">
      <c r="A108" s="2298"/>
      <c r="B108" s="2299"/>
      <c r="C108" s="18"/>
      <c r="D108" s="18"/>
      <c r="E108" s="18"/>
      <c r="F108" s="18"/>
      <c r="G108" s="18"/>
      <c r="H108" s="18"/>
    </row>
    <row r="109" spans="1:113" ht="3" customHeight="1" x14ac:dyDescent="0.25">
      <c r="A109" s="2298"/>
      <c r="B109" s="2299"/>
      <c r="C109" s="18"/>
      <c r="D109" s="18"/>
      <c r="E109" s="18"/>
      <c r="F109" s="18"/>
      <c r="G109" s="18"/>
      <c r="H109" s="18"/>
    </row>
    <row r="110" spans="1:113" ht="3" customHeight="1" x14ac:dyDescent="0.25">
      <c r="A110" s="2298"/>
      <c r="B110" s="2299"/>
      <c r="C110" s="18"/>
      <c r="D110" s="18"/>
      <c r="E110" s="18"/>
      <c r="F110" s="18"/>
      <c r="G110" s="18"/>
      <c r="H110" s="18"/>
    </row>
    <row r="111" spans="1:113" ht="3" customHeight="1" x14ac:dyDescent="0.25">
      <c r="A111" s="2298"/>
      <c r="B111" s="2299"/>
      <c r="C111" s="18"/>
      <c r="D111" s="18"/>
      <c r="E111" s="18"/>
      <c r="F111" s="18"/>
      <c r="G111" s="18"/>
      <c r="H111" s="18"/>
    </row>
    <row r="112" spans="1:113" ht="3" customHeight="1" x14ac:dyDescent="0.25">
      <c r="A112" s="2298"/>
      <c r="B112" s="2299"/>
      <c r="C112" s="18"/>
      <c r="D112" s="18"/>
      <c r="E112" s="18"/>
      <c r="F112" s="18"/>
      <c r="G112" s="18"/>
      <c r="H112" s="18"/>
    </row>
    <row r="113" spans="1:113" ht="3" customHeight="1" x14ac:dyDescent="0.25">
      <c r="A113" s="2298"/>
      <c r="B113" s="2299"/>
      <c r="C113" s="18"/>
      <c r="D113" s="18"/>
      <c r="E113" s="18"/>
      <c r="F113" s="18"/>
      <c r="G113" s="18"/>
      <c r="H113" s="18"/>
    </row>
    <row r="114" spans="1:113" ht="3" customHeight="1" x14ac:dyDescent="0.25">
      <c r="A114" s="2298"/>
      <c r="B114" s="2299"/>
      <c r="C114" s="18"/>
      <c r="D114" s="18"/>
      <c r="E114" s="18"/>
      <c r="F114" s="18"/>
      <c r="G114" s="18"/>
      <c r="H114" s="18"/>
    </row>
    <row r="115" spans="1:113" ht="3" customHeight="1" x14ac:dyDescent="0.25">
      <c r="A115" s="2298"/>
      <c r="B115" s="2299"/>
      <c r="C115" s="18"/>
      <c r="D115" s="18"/>
      <c r="E115" s="18"/>
      <c r="F115" s="18"/>
      <c r="G115" s="18"/>
      <c r="H115" s="18"/>
    </row>
    <row r="116" spans="1:113" ht="3" customHeight="1" x14ac:dyDescent="0.25">
      <c r="A116" s="2298"/>
      <c r="B116" s="2299"/>
      <c r="C116" s="18"/>
      <c r="D116" s="18"/>
      <c r="E116" s="18"/>
      <c r="F116" s="18"/>
      <c r="G116" s="18"/>
      <c r="H116" s="18"/>
    </row>
    <row r="117" spans="1:113" ht="3" customHeight="1" x14ac:dyDescent="0.25">
      <c r="A117" s="2298"/>
      <c r="B117" s="2299"/>
      <c r="C117" s="18"/>
      <c r="D117" s="18"/>
      <c r="E117" s="18"/>
      <c r="F117" s="18"/>
      <c r="G117" s="18"/>
      <c r="H117" s="18"/>
    </row>
    <row r="118" spans="1:113" x14ac:dyDescent="0.25">
      <c r="C118" s="2325"/>
      <c r="D118" s="2325"/>
      <c r="E118" s="2325"/>
      <c r="F118" s="2325"/>
      <c r="G118" s="2325"/>
      <c r="H118" s="2325"/>
      <c r="I118" s="2325"/>
      <c r="J118" s="2325"/>
      <c r="K118" s="2325"/>
      <c r="L118" s="2325"/>
      <c r="M118" s="2325"/>
      <c r="N118" s="2325"/>
      <c r="O118" s="2325"/>
      <c r="P118" s="2325"/>
      <c r="Q118" s="2325"/>
      <c r="R118" s="2325"/>
      <c r="S118" s="2325"/>
      <c r="T118" s="2325"/>
      <c r="U118" s="2325"/>
      <c r="V118" s="2325"/>
      <c r="W118" s="2325"/>
      <c r="X118" s="2325"/>
      <c r="Y118" s="2325"/>
      <c r="Z118" s="2325"/>
      <c r="AA118" s="398"/>
      <c r="AB118" s="398"/>
      <c r="AC118" s="398"/>
      <c r="AD118" s="398"/>
      <c r="AE118" s="398"/>
      <c r="AF118" s="398"/>
      <c r="AG118" s="2325"/>
      <c r="AH118" s="2325"/>
      <c r="AI118" s="2325"/>
      <c r="AJ118" s="2325"/>
      <c r="AK118" s="2325"/>
      <c r="AL118" s="2325"/>
      <c r="AM118" s="398"/>
      <c r="AN118" s="398"/>
      <c r="AO118" s="398"/>
      <c r="AP118" s="398"/>
      <c r="AQ118" s="398"/>
      <c r="AR118" s="398"/>
      <c r="AS118" s="2325"/>
      <c r="AT118" s="2325"/>
      <c r="AU118" s="2325"/>
      <c r="AV118" s="2325"/>
      <c r="AW118" s="2325"/>
      <c r="AX118" s="2325"/>
      <c r="AY118" s="398"/>
      <c r="AZ118" s="398"/>
      <c r="BA118" s="398"/>
      <c r="BB118" s="398"/>
      <c r="BC118" s="398"/>
      <c r="BD118" s="398"/>
      <c r="BE118" s="2325"/>
      <c r="BF118" s="2325"/>
      <c r="BG118" s="2325"/>
      <c r="BH118" s="2325"/>
      <c r="BI118" s="2325"/>
      <c r="BJ118" s="2325"/>
      <c r="BK118" s="398"/>
      <c r="BL118" s="398"/>
      <c r="BM118" s="398"/>
      <c r="BN118" s="398"/>
      <c r="BO118" s="398"/>
      <c r="BP118" s="398"/>
      <c r="BQ118" s="2325"/>
      <c r="BR118" s="2325"/>
      <c r="BS118" s="2325"/>
      <c r="BT118" s="2325"/>
      <c r="BU118" s="2325"/>
      <c r="BV118" s="2325"/>
      <c r="BW118" s="398"/>
      <c r="BX118" s="398"/>
      <c r="BY118" s="398"/>
      <c r="BZ118" s="398"/>
      <c r="CA118" s="398"/>
      <c r="CB118" s="398"/>
      <c r="CC118" s="2325"/>
      <c r="CD118" s="2325"/>
      <c r="CE118" s="2325"/>
      <c r="CF118" s="2325"/>
      <c r="CG118" s="2325"/>
      <c r="CH118" s="2325"/>
      <c r="CI118" s="398"/>
      <c r="CJ118" s="398"/>
      <c r="CK118" s="398"/>
      <c r="CL118" s="398"/>
      <c r="CM118" s="398"/>
      <c r="CN118" s="398"/>
      <c r="CO118" s="2325"/>
      <c r="CP118" s="2325"/>
      <c r="CQ118" s="2325"/>
      <c r="CR118" s="2325"/>
      <c r="CS118" s="2325"/>
      <c r="CT118" s="2325"/>
      <c r="CU118" s="398"/>
      <c r="CV118" s="398"/>
      <c r="CW118" s="398"/>
      <c r="CX118" s="398"/>
      <c r="CY118" s="398"/>
      <c r="CZ118" s="398"/>
      <c r="DA118" s="2325"/>
      <c r="DB118" s="2325"/>
      <c r="DC118" s="2325"/>
      <c r="DD118" s="2325"/>
      <c r="DE118" s="2325"/>
      <c r="DF118" s="2325"/>
      <c r="DG118" s="2325"/>
      <c r="DH118" s="2325"/>
      <c r="DI118" s="2325"/>
    </row>
    <row r="119" spans="1:113" x14ac:dyDescent="0.25">
      <c r="I119" s="338"/>
      <c r="J119" s="338"/>
      <c r="K119" s="338"/>
      <c r="L119" s="338"/>
      <c r="M119" s="338"/>
      <c r="N119" s="338"/>
      <c r="O119" s="338"/>
      <c r="P119" s="338"/>
      <c r="Q119" s="338"/>
      <c r="R119" s="338"/>
      <c r="S119" s="338"/>
      <c r="T119" s="338"/>
      <c r="U119" s="338"/>
      <c r="V119" s="338"/>
      <c r="W119" s="338"/>
      <c r="X119" s="338"/>
      <c r="Y119" s="338"/>
      <c r="Z119" s="338"/>
      <c r="AA119" s="338"/>
      <c r="AB119" s="338"/>
      <c r="AC119" s="338"/>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row>
    <row r="120" spans="1:113" x14ac:dyDescent="0.25">
      <c r="D120" s="2126"/>
      <c r="E120" s="2126"/>
      <c r="F120" s="2126"/>
      <c r="G120" s="2126"/>
      <c r="H120" s="2126"/>
      <c r="I120" s="2126"/>
      <c r="J120" s="2126"/>
      <c r="K120" s="2126"/>
      <c r="L120" s="2126"/>
      <c r="M120" s="2126"/>
      <c r="N120" s="2126"/>
      <c r="O120" s="2126"/>
      <c r="P120" s="2126"/>
      <c r="Q120" s="2126"/>
      <c r="R120" s="2126"/>
      <c r="S120" s="2126"/>
      <c r="T120" s="2126"/>
      <c r="U120" s="2126"/>
      <c r="V120" s="2126"/>
      <c r="W120" s="2126"/>
      <c r="X120" s="2126"/>
      <c r="Y120" s="2126"/>
      <c r="Z120" s="2126"/>
      <c r="AA120" s="2126"/>
      <c r="AB120" s="2126"/>
      <c r="AC120" s="2126"/>
      <c r="AD120" s="2126"/>
      <c r="AE120" s="2126"/>
      <c r="AF120" s="2126"/>
      <c r="AG120" s="2126"/>
      <c r="AH120" s="2126"/>
      <c r="AI120" s="2126"/>
      <c r="AJ120" s="2126"/>
      <c r="AK120" s="2126"/>
      <c r="AL120" s="2126"/>
      <c r="AM120" s="2126"/>
      <c r="AN120" s="2126"/>
      <c r="AO120" s="2126"/>
      <c r="AP120" s="2126"/>
      <c r="AQ120" s="2126"/>
      <c r="AR120" s="2126"/>
      <c r="AS120" s="2126"/>
      <c r="AT120" s="2126"/>
      <c r="AU120" s="2126"/>
      <c r="AV120" s="2126"/>
      <c r="AW120" s="2126"/>
      <c r="AX120" s="2126"/>
      <c r="AY120" s="2126"/>
      <c r="AZ120" s="2126"/>
      <c r="BA120" s="2126"/>
      <c r="BB120" s="2126"/>
      <c r="BC120" s="2126"/>
      <c r="BD120" s="2126"/>
      <c r="BE120" s="2126"/>
      <c r="BF120" s="2126"/>
      <c r="BG120" s="2126"/>
      <c r="BH120" s="2126"/>
      <c r="BI120" s="2126"/>
      <c r="BJ120" s="2126"/>
      <c r="BK120" s="2126"/>
      <c r="BL120" s="2126"/>
      <c r="BM120" s="2126"/>
      <c r="BN120" s="2126"/>
      <c r="BO120" s="2126"/>
      <c r="BP120" s="2126"/>
      <c r="BQ120" s="2126"/>
      <c r="BR120" s="2126"/>
      <c r="BS120" s="2126"/>
      <c r="BT120" s="2126"/>
      <c r="BU120" s="2126"/>
      <c r="BV120" s="2126"/>
      <c r="BW120" s="2126"/>
      <c r="BX120" s="2126"/>
      <c r="BY120" s="2126"/>
      <c r="BZ120" s="2126"/>
      <c r="CA120" s="2126"/>
      <c r="CB120" s="2126"/>
      <c r="CC120" s="2126"/>
      <c r="CD120" s="2126"/>
      <c r="CE120" s="2126"/>
      <c r="CF120" s="2126"/>
      <c r="CG120" s="2126"/>
      <c r="CH120" s="2126"/>
      <c r="CI120" s="2126"/>
      <c r="CJ120" s="2126"/>
      <c r="CK120" s="2126"/>
      <c r="CL120" s="2126"/>
      <c r="CM120" s="2126"/>
      <c r="CN120" s="2126"/>
      <c r="CO120" s="2126"/>
      <c r="CP120" s="2126"/>
      <c r="CQ120" s="2126"/>
      <c r="CR120" s="2126"/>
      <c r="CS120" s="2126"/>
      <c r="CT120" s="2126"/>
      <c r="CU120" s="2126"/>
      <c r="CV120" s="2126"/>
      <c r="CW120" s="2126"/>
      <c r="CX120" s="2126"/>
      <c r="CY120" s="2126"/>
      <c r="CZ120" s="2126"/>
      <c r="DA120" s="2126"/>
      <c r="DB120" s="2126"/>
      <c r="DC120" s="2126"/>
      <c r="DD120" s="2126"/>
      <c r="DE120" s="2126"/>
      <c r="DF120" s="2126"/>
      <c r="DG120" s="2126"/>
      <c r="DH120" s="2126"/>
      <c r="DI120" s="2126"/>
    </row>
    <row r="121" spans="1:113" x14ac:dyDescent="0.25">
      <c r="A121" s="180"/>
      <c r="B121" s="380"/>
      <c r="C121" s="2103"/>
      <c r="D121" s="2103"/>
      <c r="E121" s="2103"/>
      <c r="F121" s="2103"/>
      <c r="G121" s="2103"/>
      <c r="H121" s="2103"/>
      <c r="I121" s="2103"/>
      <c r="J121" s="2103"/>
      <c r="K121" s="2103"/>
      <c r="L121" s="2103"/>
      <c r="M121" s="2103"/>
      <c r="N121" s="2103"/>
      <c r="O121" s="2324"/>
      <c r="P121" s="2324"/>
      <c r="Q121" s="2324"/>
      <c r="R121" s="2324"/>
      <c r="S121" s="2324"/>
      <c r="T121" s="2324"/>
      <c r="U121" s="2324"/>
      <c r="V121" s="2324"/>
      <c r="W121" s="2324"/>
      <c r="X121" s="2324"/>
      <c r="Y121" s="2324"/>
      <c r="Z121" s="2324"/>
      <c r="AA121" s="2324"/>
      <c r="AB121" s="2324"/>
      <c r="AC121" s="2324"/>
      <c r="AD121" s="2324"/>
      <c r="AE121" s="2324"/>
      <c r="AF121" s="2324"/>
      <c r="AG121" s="2324"/>
      <c r="AH121" s="2324"/>
      <c r="AI121" s="2324"/>
      <c r="AJ121" s="2324"/>
      <c r="AK121" s="2324"/>
      <c r="AL121" s="2324"/>
      <c r="AM121" s="2324"/>
      <c r="AN121" s="2324"/>
      <c r="AO121" s="2324"/>
      <c r="AP121" s="2324"/>
      <c r="AQ121" s="2324"/>
      <c r="AR121" s="2324"/>
      <c r="AS121" s="2324"/>
      <c r="AT121" s="2324"/>
      <c r="AU121" s="2324"/>
      <c r="AV121" s="2324"/>
      <c r="AW121" s="2324"/>
      <c r="AX121" s="2324"/>
      <c r="AY121" s="2324"/>
      <c r="AZ121" s="2324"/>
      <c r="BA121" s="2324"/>
      <c r="BB121" s="2324"/>
      <c r="BC121" s="2324"/>
      <c r="BD121" s="2324"/>
      <c r="BE121" s="2324"/>
      <c r="BF121" s="2324"/>
      <c r="BG121" s="2324"/>
      <c r="BH121" s="2324"/>
      <c r="BI121" s="2324"/>
      <c r="BJ121" s="2324"/>
      <c r="BK121" s="2324"/>
      <c r="BL121" s="2324"/>
      <c r="BM121" s="2324"/>
      <c r="BN121" s="2324"/>
      <c r="BO121" s="2324"/>
      <c r="BP121" s="2324"/>
      <c r="BQ121" s="2324"/>
      <c r="BR121" s="2324"/>
      <c r="BS121" s="2324"/>
      <c r="BT121" s="2324"/>
      <c r="BU121" s="2324"/>
      <c r="BV121" s="2324"/>
      <c r="BW121" s="2324"/>
      <c r="BX121" s="2324"/>
      <c r="BY121" s="2324"/>
      <c r="BZ121" s="2324"/>
      <c r="CA121" s="2324"/>
      <c r="CB121" s="2324"/>
      <c r="CC121" s="2324"/>
      <c r="CD121" s="2324"/>
      <c r="CE121" s="2324"/>
      <c r="CF121" s="2324"/>
      <c r="CG121" s="2324"/>
      <c r="CH121" s="2324"/>
      <c r="CI121" s="2324"/>
      <c r="CJ121" s="2324"/>
      <c r="CK121" s="2324"/>
      <c r="CL121" s="2324"/>
      <c r="CM121" s="2324"/>
      <c r="CN121" s="2324"/>
      <c r="CO121" s="2324"/>
      <c r="CP121" s="2324"/>
      <c r="CQ121" s="2324"/>
      <c r="CR121" s="2324"/>
      <c r="CS121" s="2324"/>
      <c r="CT121" s="2324"/>
      <c r="CU121" s="2324"/>
      <c r="CV121" s="2324"/>
      <c r="CW121" s="2324"/>
      <c r="CX121" s="2324"/>
      <c r="CY121" s="2324"/>
      <c r="CZ121" s="2324"/>
      <c r="DA121" s="2324"/>
      <c r="DB121" s="2324"/>
      <c r="DC121" s="2324"/>
      <c r="DD121" s="2324"/>
      <c r="DE121" s="2324"/>
      <c r="DF121" s="2324"/>
      <c r="DG121" s="2324"/>
      <c r="DH121" s="2324"/>
      <c r="DI121" s="2324"/>
    </row>
    <row r="122" spans="1:113" x14ac:dyDescent="0.25">
      <c r="A122" s="399"/>
      <c r="B122" s="380"/>
      <c r="C122" s="2103"/>
      <c r="D122" s="2103"/>
      <c r="E122" s="2103"/>
      <c r="F122" s="2103"/>
      <c r="G122" s="2103"/>
      <c r="H122" s="2103"/>
      <c r="I122" s="2103"/>
      <c r="J122" s="2103"/>
      <c r="K122" s="2103"/>
      <c r="L122" s="2103"/>
      <c r="M122" s="2103"/>
      <c r="N122" s="2103"/>
      <c r="O122" s="2324"/>
      <c r="P122" s="2324"/>
      <c r="Q122" s="2324"/>
      <c r="R122" s="2324"/>
      <c r="S122" s="2324"/>
      <c r="T122" s="2324"/>
      <c r="U122" s="2324"/>
      <c r="V122" s="2324"/>
      <c r="W122" s="2324"/>
      <c r="X122" s="2324"/>
      <c r="Y122" s="2324"/>
      <c r="Z122" s="2324"/>
      <c r="AA122" s="2324"/>
      <c r="AB122" s="2324"/>
      <c r="AC122" s="2324"/>
      <c r="AD122" s="2324"/>
      <c r="AE122" s="2324"/>
      <c r="AF122" s="2324"/>
      <c r="AG122" s="2324"/>
      <c r="AH122" s="2324"/>
      <c r="AI122" s="2324"/>
      <c r="AJ122" s="2324"/>
      <c r="AK122" s="2324"/>
      <c r="AL122" s="2324"/>
      <c r="AM122" s="2324"/>
      <c r="AN122" s="2324"/>
      <c r="AO122" s="2324"/>
      <c r="AP122" s="2324"/>
      <c r="AQ122" s="2324"/>
      <c r="AR122" s="2324"/>
      <c r="AS122" s="2324"/>
      <c r="AT122" s="2324"/>
      <c r="AU122" s="2324"/>
      <c r="AV122" s="2324"/>
      <c r="AW122" s="2324"/>
      <c r="AX122" s="2324"/>
      <c r="AY122" s="2324"/>
      <c r="AZ122" s="2324"/>
      <c r="BA122" s="2324"/>
      <c r="BB122" s="2324"/>
      <c r="BC122" s="2324"/>
      <c r="BD122" s="2324"/>
      <c r="BE122" s="2324"/>
      <c r="BF122" s="2324"/>
      <c r="BG122" s="2324"/>
      <c r="BH122" s="2324"/>
      <c r="BI122" s="2324"/>
      <c r="BJ122" s="2324"/>
      <c r="BK122" s="2324"/>
      <c r="BL122" s="2324"/>
      <c r="BM122" s="2324"/>
      <c r="BN122" s="2324"/>
      <c r="BO122" s="2324"/>
      <c r="BP122" s="2324"/>
      <c r="BQ122" s="2324"/>
      <c r="BR122" s="2324"/>
      <c r="BS122" s="2324"/>
      <c r="BT122" s="2324"/>
      <c r="BU122" s="2324"/>
      <c r="BV122" s="2324"/>
      <c r="BW122" s="2324"/>
      <c r="BX122" s="2324"/>
      <c r="BY122" s="2324"/>
      <c r="BZ122" s="2324"/>
      <c r="CA122" s="2324"/>
      <c r="CB122" s="2324"/>
      <c r="CC122" s="2324"/>
      <c r="CD122" s="2324"/>
      <c r="CE122" s="2324"/>
      <c r="CF122" s="2324"/>
      <c r="CG122" s="2324"/>
      <c r="CH122" s="2324"/>
      <c r="CI122" s="2324"/>
      <c r="CJ122" s="2324"/>
      <c r="CK122" s="2324"/>
      <c r="CL122" s="2324"/>
      <c r="CM122" s="2324"/>
      <c r="CN122" s="2324"/>
      <c r="CO122" s="2324"/>
      <c r="CP122" s="2324"/>
      <c r="CQ122" s="2324"/>
      <c r="CR122" s="2324"/>
      <c r="CS122" s="2324"/>
      <c r="CT122" s="2324"/>
      <c r="CU122" s="2324"/>
      <c r="CV122" s="2324"/>
      <c r="CW122" s="2324"/>
      <c r="CX122" s="2324"/>
      <c r="CY122" s="2324"/>
      <c r="CZ122" s="2324"/>
      <c r="DA122" s="2324"/>
      <c r="DB122" s="2324"/>
      <c r="DC122" s="2324"/>
      <c r="DD122" s="2324"/>
      <c r="DE122" s="2324"/>
      <c r="DF122" s="2324"/>
      <c r="DG122" s="2324"/>
      <c r="DH122" s="2324"/>
      <c r="DI122" s="2324"/>
    </row>
    <row r="123" spans="1:113" x14ac:dyDescent="0.25">
      <c r="I123" s="338"/>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c r="AF123" s="338"/>
      <c r="AG123" s="338"/>
      <c r="AH123" s="338"/>
      <c r="AI123" s="338"/>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c r="CM123" s="338"/>
      <c r="CN123" s="338"/>
      <c r="CO123" s="338"/>
      <c r="CP123" s="338"/>
      <c r="CQ123" s="338"/>
      <c r="CR123" s="338"/>
      <c r="CS123" s="338"/>
      <c r="CT123" s="338"/>
      <c r="CU123" s="338"/>
      <c r="CV123" s="338"/>
      <c r="CW123" s="338"/>
      <c r="CX123" s="338"/>
      <c r="CY123" s="338"/>
      <c r="CZ123" s="338"/>
      <c r="DA123" s="338"/>
      <c r="DB123" s="338"/>
      <c r="DC123" s="338"/>
      <c r="DD123" s="338"/>
      <c r="DE123" s="338"/>
      <c r="DF123" s="338"/>
      <c r="DG123" s="338"/>
      <c r="DH123" s="338"/>
      <c r="DI123" s="338"/>
    </row>
    <row r="125" spans="1:113" s="534" customFormat="1" ht="15" customHeight="1" x14ac:dyDescent="0.25">
      <c r="B125" s="2133" t="s">
        <v>934</v>
      </c>
      <c r="C125" s="2134"/>
      <c r="D125" s="2134"/>
      <c r="E125" s="2134"/>
      <c r="F125" s="2134"/>
      <c r="G125" s="2134"/>
      <c r="H125" s="2134"/>
      <c r="I125" s="2134"/>
      <c r="J125" s="2134"/>
      <c r="K125" s="2134"/>
      <c r="L125" s="2134"/>
      <c r="M125" s="2134"/>
      <c r="N125" s="2134"/>
      <c r="O125" s="2134"/>
      <c r="P125" s="2134"/>
      <c r="Q125" s="2134"/>
      <c r="R125" s="2134"/>
      <c r="S125" s="2134"/>
      <c r="T125" s="2134"/>
      <c r="U125" s="2134"/>
      <c r="V125" s="2134"/>
      <c r="W125" s="2134"/>
      <c r="X125" s="2134"/>
      <c r="Y125" s="2134"/>
      <c r="Z125" s="2134"/>
      <c r="AA125" s="2134"/>
      <c r="AB125" s="2134"/>
      <c r="AC125" s="2134"/>
      <c r="AD125" s="2134"/>
      <c r="AE125" s="2134"/>
      <c r="AF125" s="2134"/>
      <c r="AG125" s="2134"/>
      <c r="AH125" s="2134"/>
      <c r="AI125" s="2134"/>
      <c r="AJ125" s="2134"/>
      <c r="AK125" s="2134"/>
      <c r="AL125" s="2134"/>
      <c r="AM125" s="2134"/>
      <c r="AN125" s="2134"/>
      <c r="AO125" s="2134"/>
      <c r="AP125" s="2134"/>
      <c r="AQ125" s="2134"/>
      <c r="AR125" s="2134"/>
      <c r="AS125" s="2134"/>
      <c r="AT125" s="2134"/>
      <c r="AU125" s="2134"/>
      <c r="AV125" s="2134"/>
      <c r="AW125" s="2134"/>
      <c r="AX125" s="2134"/>
      <c r="AY125" s="2134"/>
      <c r="AZ125" s="2134"/>
      <c r="BA125" s="2134"/>
      <c r="BB125" s="2134"/>
      <c r="BC125" s="2134"/>
      <c r="BD125" s="2134"/>
      <c r="BE125" s="2134"/>
      <c r="BF125" s="2134"/>
      <c r="BG125" s="2134"/>
      <c r="BH125" s="2134"/>
      <c r="BI125" s="2134"/>
      <c r="BJ125" s="2134"/>
      <c r="BK125" s="2134"/>
      <c r="BL125" s="2134"/>
      <c r="BM125" s="2134"/>
      <c r="BN125" s="2134"/>
      <c r="BO125" s="2134"/>
      <c r="BP125" s="2134"/>
      <c r="BQ125" s="2134"/>
      <c r="BR125" s="2134"/>
      <c r="BS125" s="2134"/>
      <c r="BT125" s="2134"/>
      <c r="BU125" s="2134"/>
      <c r="BV125" s="2134"/>
      <c r="BW125" s="2134"/>
      <c r="BX125" s="2134"/>
      <c r="BY125" s="2134"/>
      <c r="BZ125" s="2134"/>
      <c r="CA125" s="2134"/>
      <c r="CB125" s="2134"/>
      <c r="CC125" s="2134"/>
      <c r="CD125" s="2134"/>
      <c r="CE125" s="2134"/>
      <c r="CF125" s="2134"/>
      <c r="CG125" s="2134"/>
      <c r="CH125" s="2135"/>
      <c r="CI125" s="2127" t="s">
        <v>921</v>
      </c>
      <c r="CJ125" s="2127"/>
      <c r="CK125" s="2127"/>
      <c r="CL125" s="2127"/>
      <c r="CM125" s="2127"/>
      <c r="CN125" s="2127"/>
      <c r="CO125" s="2127"/>
      <c r="CP125" s="2127"/>
      <c r="CQ125" s="2127"/>
      <c r="CR125" s="2127"/>
      <c r="CS125" s="2127"/>
      <c r="CT125" s="2127"/>
      <c r="CU125" s="2127" t="s">
        <v>888</v>
      </c>
      <c r="CV125" s="2127"/>
      <c r="CW125" s="2127"/>
      <c r="CX125" s="2127"/>
      <c r="CY125" s="2127"/>
      <c r="CZ125" s="2127"/>
      <c r="DA125" s="2127"/>
      <c r="DB125" s="2127"/>
      <c r="DC125" s="2127"/>
      <c r="DD125" s="2127"/>
      <c r="DE125" s="2127"/>
      <c r="DF125" s="2127"/>
    </row>
    <row r="126" spans="1:113" s="534" customFormat="1" ht="15" customHeight="1" x14ac:dyDescent="0.25">
      <c r="B126" s="2292" t="s">
        <v>948</v>
      </c>
      <c r="C126" s="2293"/>
      <c r="D126" s="2293"/>
      <c r="E126" s="2293"/>
      <c r="F126" s="2293"/>
      <c r="G126" s="2293"/>
      <c r="H126" s="2293"/>
      <c r="I126" s="2293"/>
      <c r="J126" s="2293"/>
      <c r="K126" s="2293"/>
      <c r="L126" s="2293"/>
      <c r="M126" s="2293"/>
      <c r="N126" s="2293"/>
      <c r="O126" s="2293"/>
      <c r="P126" s="2293"/>
      <c r="Q126" s="2293"/>
      <c r="R126" s="2293"/>
      <c r="S126" s="2293"/>
      <c r="T126" s="2293"/>
      <c r="U126" s="2293"/>
      <c r="V126" s="2293"/>
      <c r="W126" s="2293"/>
      <c r="X126" s="2293"/>
      <c r="Y126" s="2293"/>
      <c r="Z126" s="2293"/>
      <c r="AA126" s="2293"/>
      <c r="AB126" s="2293"/>
      <c r="AC126" s="2293"/>
      <c r="AD126" s="2293"/>
      <c r="AE126" s="2293"/>
      <c r="AF126" s="2293"/>
      <c r="AG126" s="2293"/>
      <c r="AH126" s="2293"/>
      <c r="AI126" s="2293"/>
      <c r="AJ126" s="2293"/>
      <c r="AK126" s="2293"/>
      <c r="AL126" s="2293"/>
      <c r="AM126" s="2293"/>
      <c r="AN126" s="2293"/>
      <c r="AO126" s="2293"/>
      <c r="AP126" s="2293"/>
      <c r="AQ126" s="2293"/>
      <c r="AR126" s="2293"/>
      <c r="AS126" s="2293"/>
      <c r="AT126" s="2293"/>
      <c r="AU126" s="2293"/>
      <c r="AV126" s="2293"/>
      <c r="AW126" s="2293"/>
      <c r="AX126" s="2293"/>
      <c r="AY126" s="2293"/>
      <c r="AZ126" s="2293"/>
      <c r="BA126" s="2293"/>
      <c r="BB126" s="2293"/>
      <c r="BC126" s="2293"/>
      <c r="BD126" s="2293"/>
      <c r="BE126" s="2293"/>
      <c r="BF126" s="2293"/>
      <c r="BG126" s="2293"/>
      <c r="BH126" s="2293"/>
      <c r="BI126" s="2293"/>
      <c r="BJ126" s="2293"/>
      <c r="BK126" s="2293"/>
      <c r="BL126" s="2293"/>
      <c r="BM126" s="2293"/>
      <c r="BN126" s="2293"/>
      <c r="BO126" s="2293"/>
      <c r="BP126" s="2293"/>
      <c r="BQ126" s="2293"/>
      <c r="BR126" s="2293"/>
      <c r="BS126" s="2293"/>
      <c r="BT126" s="2293"/>
      <c r="BU126" s="2293"/>
      <c r="BV126" s="2293"/>
      <c r="BW126" s="2293"/>
      <c r="BX126" s="2293"/>
      <c r="BY126" s="2293"/>
      <c r="BZ126" s="2293"/>
      <c r="CA126" s="2293"/>
      <c r="CB126" s="2293"/>
      <c r="CC126" s="2293"/>
      <c r="CD126" s="2293"/>
      <c r="CE126" s="2293"/>
      <c r="CF126" s="2293"/>
      <c r="CG126" s="2293"/>
      <c r="CH126" s="2294"/>
      <c r="CI126" s="2286">
        <v>306</v>
      </c>
      <c r="CJ126" s="2322">
        <v>1</v>
      </c>
      <c r="CK126" s="2287">
        <v>306</v>
      </c>
      <c r="CL126" s="2322">
        <v>1</v>
      </c>
      <c r="CM126" s="2287">
        <v>306</v>
      </c>
      <c r="CN126" s="2322">
        <v>1</v>
      </c>
      <c r="CO126" s="2287">
        <v>306</v>
      </c>
      <c r="CP126" s="2322">
        <v>1</v>
      </c>
      <c r="CQ126" s="2287">
        <v>306</v>
      </c>
      <c r="CR126" s="2322">
        <v>1</v>
      </c>
      <c r="CS126" s="2287">
        <v>306</v>
      </c>
      <c r="CT126" s="2323">
        <v>1</v>
      </c>
      <c r="CU126" s="2295">
        <v>1</v>
      </c>
      <c r="CV126" s="2296"/>
      <c r="CW126" s="2296"/>
      <c r="CX126" s="2296"/>
      <c r="CY126" s="2296"/>
      <c r="CZ126" s="2296"/>
      <c r="DA126" s="2296"/>
      <c r="DB126" s="2296"/>
      <c r="DC126" s="2296"/>
      <c r="DD126" s="2296"/>
      <c r="DE126" s="2296"/>
      <c r="DF126" s="2296"/>
    </row>
    <row r="127" spans="1:113" s="534" customFormat="1" ht="15" customHeight="1" x14ac:dyDescent="0.25">
      <c r="B127" s="2292" t="s">
        <v>3415</v>
      </c>
      <c r="C127" s="2293"/>
      <c r="D127" s="2293"/>
      <c r="E127" s="2293"/>
      <c r="F127" s="2293"/>
      <c r="G127" s="2293"/>
      <c r="H127" s="2293"/>
      <c r="I127" s="2293"/>
      <c r="J127" s="2293"/>
      <c r="K127" s="2293"/>
      <c r="L127" s="2293"/>
      <c r="M127" s="2293"/>
      <c r="N127" s="2293"/>
      <c r="O127" s="2293"/>
      <c r="P127" s="2293"/>
      <c r="Q127" s="2293"/>
      <c r="R127" s="2293"/>
      <c r="S127" s="2293"/>
      <c r="T127" s="2293"/>
      <c r="U127" s="2293"/>
      <c r="V127" s="2293"/>
      <c r="W127" s="2293"/>
      <c r="X127" s="2293"/>
      <c r="Y127" s="2293"/>
      <c r="Z127" s="2293"/>
      <c r="AA127" s="2293"/>
      <c r="AB127" s="2293"/>
      <c r="AC127" s="2293"/>
      <c r="AD127" s="2293"/>
      <c r="AE127" s="2293"/>
      <c r="AF127" s="2293"/>
      <c r="AG127" s="2293"/>
      <c r="AH127" s="2293"/>
      <c r="AI127" s="2293"/>
      <c r="AJ127" s="2293"/>
      <c r="AK127" s="2293"/>
      <c r="AL127" s="2293"/>
      <c r="AM127" s="2293"/>
      <c r="AN127" s="2293"/>
      <c r="AO127" s="2293"/>
      <c r="AP127" s="2293"/>
      <c r="AQ127" s="2293"/>
      <c r="AR127" s="2293"/>
      <c r="AS127" s="2293"/>
      <c r="AT127" s="2293"/>
      <c r="AU127" s="2293"/>
      <c r="AV127" s="2293"/>
      <c r="AW127" s="2293"/>
      <c r="AX127" s="2293"/>
      <c r="AY127" s="2293"/>
      <c r="AZ127" s="2293"/>
      <c r="BA127" s="2293"/>
      <c r="BB127" s="2293"/>
      <c r="BC127" s="2293"/>
      <c r="BD127" s="2293"/>
      <c r="BE127" s="2293"/>
      <c r="BF127" s="2293"/>
      <c r="BG127" s="2293"/>
      <c r="BH127" s="2293"/>
      <c r="BI127" s="2293"/>
      <c r="BJ127" s="2293"/>
      <c r="BK127" s="2293"/>
      <c r="BL127" s="2293"/>
      <c r="BM127" s="2293"/>
      <c r="BN127" s="2293"/>
      <c r="BO127" s="2293"/>
      <c r="BP127" s="2293"/>
      <c r="BQ127" s="2293"/>
      <c r="BR127" s="2293"/>
      <c r="BS127" s="2293"/>
      <c r="BT127" s="2293"/>
      <c r="BU127" s="2293"/>
      <c r="BV127" s="2293"/>
      <c r="BW127" s="2293"/>
      <c r="BX127" s="2293"/>
      <c r="BY127" s="2293"/>
      <c r="BZ127" s="2293"/>
      <c r="CA127" s="2293"/>
      <c r="CB127" s="2293"/>
      <c r="CC127" s="2293"/>
      <c r="CD127" s="2293"/>
      <c r="CE127" s="2293"/>
      <c r="CF127" s="2293"/>
      <c r="CG127" s="2293"/>
      <c r="CH127" s="2294"/>
      <c r="CI127" s="2286">
        <v>9</v>
      </c>
      <c r="CJ127" s="2322">
        <v>0.15359477124183007</v>
      </c>
      <c r="CK127" s="2287">
        <v>47</v>
      </c>
      <c r="CL127" s="2322">
        <v>0.15359477124183007</v>
      </c>
      <c r="CM127" s="2287">
        <v>47</v>
      </c>
      <c r="CN127" s="2322">
        <v>0.15359477124183007</v>
      </c>
      <c r="CO127" s="2287">
        <v>47</v>
      </c>
      <c r="CP127" s="2322">
        <v>0.15359477124183007</v>
      </c>
      <c r="CQ127" s="2287">
        <v>47</v>
      </c>
      <c r="CR127" s="2322">
        <v>0.15359477124183007</v>
      </c>
      <c r="CS127" s="2287">
        <v>47</v>
      </c>
      <c r="CT127" s="2323">
        <v>0.15359477124183007</v>
      </c>
      <c r="CU127" s="2281">
        <f>CI127/$CI$126</f>
        <v>2.9411764705882353E-2</v>
      </c>
      <c r="CV127" s="2281"/>
      <c r="CW127" s="2281"/>
      <c r="CX127" s="2281"/>
      <c r="CY127" s="2281"/>
      <c r="CZ127" s="2281"/>
      <c r="DA127" s="2281"/>
      <c r="DB127" s="2281"/>
      <c r="DC127" s="2281"/>
      <c r="DD127" s="2281"/>
      <c r="DE127" s="2281"/>
      <c r="DF127" s="2281"/>
    </row>
    <row r="128" spans="1:113" s="534" customFormat="1" ht="15" customHeight="1" x14ac:dyDescent="0.25">
      <c r="B128" s="2289" t="s">
        <v>3378</v>
      </c>
      <c r="C128" s="2290"/>
      <c r="D128" s="2290"/>
      <c r="E128" s="2290"/>
      <c r="F128" s="2290"/>
      <c r="G128" s="2290"/>
      <c r="H128" s="2290"/>
      <c r="I128" s="2290"/>
      <c r="J128" s="2290"/>
      <c r="K128" s="2290"/>
      <c r="L128" s="2290"/>
      <c r="M128" s="2290"/>
      <c r="N128" s="2290"/>
      <c r="O128" s="2290"/>
      <c r="P128" s="2290"/>
      <c r="Q128" s="2290"/>
      <c r="R128" s="2290"/>
      <c r="S128" s="2290"/>
      <c r="T128" s="2290"/>
      <c r="U128" s="2290"/>
      <c r="V128" s="2290"/>
      <c r="W128" s="2290"/>
      <c r="X128" s="2290"/>
      <c r="Y128" s="2290"/>
      <c r="Z128" s="2290"/>
      <c r="AA128" s="2290"/>
      <c r="AB128" s="2290"/>
      <c r="AC128" s="2290"/>
      <c r="AD128" s="2290"/>
      <c r="AE128" s="2290"/>
      <c r="AF128" s="2290"/>
      <c r="AG128" s="2290"/>
      <c r="AH128" s="2290"/>
      <c r="AI128" s="2290"/>
      <c r="AJ128" s="2290"/>
      <c r="AK128" s="2290"/>
      <c r="AL128" s="2290"/>
      <c r="AM128" s="2290"/>
      <c r="AN128" s="2290"/>
      <c r="AO128" s="2290"/>
      <c r="AP128" s="2290"/>
      <c r="AQ128" s="2290"/>
      <c r="AR128" s="2290"/>
      <c r="AS128" s="2290"/>
      <c r="AT128" s="2290"/>
      <c r="AU128" s="2290"/>
      <c r="AV128" s="2290"/>
      <c r="AW128" s="2290"/>
      <c r="AX128" s="2290"/>
      <c r="AY128" s="2290"/>
      <c r="AZ128" s="2290"/>
      <c r="BA128" s="2290"/>
      <c r="BB128" s="2290"/>
      <c r="BC128" s="2290"/>
      <c r="BD128" s="2290"/>
      <c r="BE128" s="2290"/>
      <c r="BF128" s="2290"/>
      <c r="BG128" s="2290"/>
      <c r="BH128" s="2290"/>
      <c r="BI128" s="2290"/>
      <c r="BJ128" s="2290"/>
      <c r="BK128" s="2290"/>
      <c r="BL128" s="2290"/>
      <c r="BM128" s="2290"/>
      <c r="BN128" s="2290"/>
      <c r="BO128" s="2290"/>
      <c r="BP128" s="2290"/>
      <c r="BQ128" s="2290"/>
      <c r="BR128" s="2290"/>
      <c r="BS128" s="2290"/>
      <c r="BT128" s="2290"/>
      <c r="BU128" s="2290"/>
      <c r="BV128" s="2290"/>
      <c r="BW128" s="2290"/>
      <c r="BX128" s="2290"/>
      <c r="BY128" s="2290"/>
      <c r="BZ128" s="2290"/>
      <c r="CA128" s="2290"/>
      <c r="CB128" s="2290"/>
      <c r="CC128" s="2290"/>
      <c r="CD128" s="2290"/>
      <c r="CE128" s="2290"/>
      <c r="CF128" s="2290"/>
      <c r="CG128" s="2290"/>
      <c r="CH128" s="2291"/>
      <c r="CI128" s="2286">
        <v>259</v>
      </c>
      <c r="CJ128" s="2322">
        <v>0.84640522875816993</v>
      </c>
      <c r="CK128" s="2287">
        <v>259</v>
      </c>
      <c r="CL128" s="2322">
        <v>0.84640522875816993</v>
      </c>
      <c r="CM128" s="2287">
        <v>259</v>
      </c>
      <c r="CN128" s="2322">
        <v>0.84640522875816993</v>
      </c>
      <c r="CO128" s="2287">
        <v>259</v>
      </c>
      <c r="CP128" s="2322">
        <v>0.84640522875816993</v>
      </c>
      <c r="CQ128" s="2287">
        <v>259</v>
      </c>
      <c r="CR128" s="2322">
        <v>0.84640522875816993</v>
      </c>
      <c r="CS128" s="2287">
        <v>259</v>
      </c>
      <c r="CT128" s="2323">
        <v>0.84640522875816993</v>
      </c>
      <c r="CU128" s="2281">
        <f>CI128/$CI$126</f>
        <v>0.84640522875816993</v>
      </c>
      <c r="CV128" s="2281"/>
      <c r="CW128" s="2281"/>
      <c r="CX128" s="2281"/>
      <c r="CY128" s="2281"/>
      <c r="CZ128" s="2281"/>
      <c r="DA128" s="2281"/>
      <c r="DB128" s="2281"/>
      <c r="DC128" s="2281"/>
      <c r="DD128" s="2281"/>
      <c r="DE128" s="2281"/>
      <c r="DF128" s="2281"/>
    </row>
    <row r="129" spans="2:110" x14ac:dyDescent="0.25">
      <c r="B129" s="554"/>
      <c r="C129" s="554"/>
      <c r="D129" s="554"/>
      <c r="E129" s="554"/>
      <c r="F129" s="554"/>
      <c r="G129" s="554"/>
      <c r="H129" s="554"/>
      <c r="I129" s="554"/>
      <c r="J129" s="554"/>
      <c r="K129" s="554"/>
      <c r="L129" s="554"/>
      <c r="M129" s="554"/>
      <c r="N129" s="554"/>
      <c r="O129" s="554"/>
      <c r="P129" s="554"/>
      <c r="Q129" s="554"/>
      <c r="R129" s="554"/>
      <c r="S129" s="554"/>
      <c r="T129" s="554"/>
      <c r="U129" s="554"/>
      <c r="V129" s="554"/>
      <c r="W129" s="554"/>
      <c r="X129" s="554"/>
      <c r="Y129" s="554"/>
      <c r="Z129" s="554"/>
      <c r="AA129" s="554"/>
      <c r="AB129" s="554"/>
      <c r="AC129" s="554"/>
      <c r="AD129" s="554"/>
      <c r="AE129" s="554"/>
      <c r="AF129" s="554"/>
      <c r="AG129" s="554"/>
      <c r="AH129" s="554"/>
      <c r="AI129" s="554"/>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row>
    <row r="130" spans="2:110" x14ac:dyDescent="0.25">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row>
    <row r="131" spans="2:110" ht="20.100000000000001" customHeight="1" x14ac:dyDescent="0.25">
      <c r="B131" s="2319" t="s">
        <v>937</v>
      </c>
      <c r="C131" s="2320"/>
      <c r="D131" s="2320"/>
      <c r="E131" s="2320"/>
      <c r="F131" s="2320"/>
      <c r="G131" s="2320"/>
      <c r="H131" s="2320"/>
      <c r="I131" s="2320"/>
      <c r="J131" s="2320"/>
      <c r="K131" s="2320"/>
      <c r="L131" s="2320"/>
      <c r="M131" s="2320"/>
      <c r="N131" s="2320"/>
      <c r="O131" s="2320"/>
      <c r="P131" s="2320"/>
      <c r="Q131" s="2320"/>
      <c r="R131" s="2320"/>
      <c r="S131" s="2320"/>
      <c r="T131" s="2320"/>
      <c r="U131" s="2320"/>
      <c r="V131" s="2320"/>
      <c r="W131" s="2320"/>
      <c r="X131" s="2320"/>
      <c r="Y131" s="2320"/>
      <c r="Z131" s="2320"/>
      <c r="AA131" s="2320"/>
      <c r="AB131" s="2320"/>
      <c r="AC131" s="2320"/>
      <c r="AD131" s="2320"/>
      <c r="AE131" s="2320"/>
      <c r="AF131" s="2320"/>
      <c r="AG131" s="2320"/>
      <c r="AH131" s="2320"/>
      <c r="AI131" s="2320"/>
      <c r="AJ131" s="2320"/>
      <c r="AK131" s="2320"/>
      <c r="AL131" s="2320"/>
      <c r="AM131" s="2320"/>
      <c r="AN131" s="2320"/>
      <c r="AO131" s="2320"/>
      <c r="AP131" s="2320"/>
      <c r="AQ131" s="2320"/>
      <c r="AR131" s="2320"/>
      <c r="AS131" s="2320"/>
      <c r="AT131" s="2320"/>
      <c r="AU131" s="2320"/>
      <c r="AV131" s="2320"/>
      <c r="AW131" s="2320"/>
      <c r="AX131" s="2320"/>
      <c r="AY131" s="2320"/>
      <c r="AZ131" s="2320"/>
      <c r="BA131" s="2320"/>
      <c r="BB131" s="2320"/>
      <c r="BC131" s="2320"/>
      <c r="BD131" s="2320"/>
      <c r="BE131" s="2320"/>
      <c r="BF131" s="2320"/>
      <c r="BG131" s="2320"/>
      <c r="BH131" s="2320"/>
      <c r="BI131" s="2320"/>
      <c r="BJ131" s="2320"/>
      <c r="BK131" s="2320"/>
      <c r="BL131" s="2320"/>
      <c r="BM131" s="2320"/>
      <c r="BN131" s="2320"/>
      <c r="BO131" s="2320"/>
      <c r="BP131" s="2320"/>
      <c r="BQ131" s="2320"/>
      <c r="BR131" s="2320"/>
      <c r="BS131" s="2320"/>
      <c r="BT131" s="2320"/>
      <c r="BU131" s="2320"/>
      <c r="BV131" s="2320"/>
      <c r="BW131" s="2320"/>
      <c r="BX131" s="232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row>
    <row r="132" spans="2:110" ht="20.100000000000001" customHeight="1" x14ac:dyDescent="0.25">
      <c r="B132" s="2230" t="s">
        <v>908</v>
      </c>
      <c r="C132" s="2230"/>
      <c r="D132" s="2230"/>
      <c r="E132" s="2230"/>
      <c r="F132" s="2230"/>
      <c r="G132" s="2230"/>
      <c r="H132" s="2230"/>
      <c r="I132" s="2230"/>
      <c r="J132" s="2230"/>
      <c r="K132" s="2230"/>
      <c r="L132" s="2230"/>
      <c r="M132" s="2230"/>
      <c r="N132" s="2230"/>
      <c r="O132" s="2230"/>
      <c r="P132" s="2230"/>
      <c r="Q132" s="2230"/>
      <c r="R132" s="2230"/>
      <c r="S132" s="2230"/>
      <c r="T132" s="2230"/>
      <c r="U132" s="2230"/>
      <c r="V132" s="2230"/>
      <c r="W132" s="2230"/>
      <c r="X132" s="2230"/>
      <c r="Y132" s="2230"/>
      <c r="Z132" s="2230"/>
      <c r="AA132" s="2230"/>
      <c r="AB132" s="2230"/>
      <c r="AC132" s="2230"/>
      <c r="AD132" s="2230"/>
      <c r="AE132" s="2230"/>
      <c r="AF132" s="2230"/>
      <c r="AG132" s="2230"/>
      <c r="AH132" s="2230"/>
      <c r="AI132" s="2230"/>
      <c r="AJ132" s="2230"/>
      <c r="AK132" s="2230"/>
      <c r="AL132" s="2316" t="s">
        <v>956</v>
      </c>
      <c r="AM132" s="2317"/>
      <c r="AN132" s="2317"/>
      <c r="AO132" s="2317"/>
      <c r="AP132" s="2317"/>
      <c r="AQ132" s="2317"/>
      <c r="AR132" s="2317"/>
      <c r="AS132" s="2317"/>
      <c r="AT132" s="2317"/>
      <c r="AU132" s="2317"/>
      <c r="AV132" s="2317"/>
      <c r="AW132" s="2317"/>
      <c r="AX132" s="2317"/>
      <c r="AY132" s="2317"/>
      <c r="AZ132" s="2317"/>
      <c r="BA132" s="2317"/>
      <c r="BB132" s="2317"/>
      <c r="BC132" s="2317"/>
      <c r="BD132" s="2317"/>
      <c r="BE132" s="2317"/>
      <c r="BF132" s="2317"/>
      <c r="BG132" s="2317"/>
      <c r="BH132" s="2317"/>
      <c r="BI132" s="2317"/>
      <c r="BJ132" s="2317"/>
      <c r="BK132" s="2317"/>
      <c r="BL132" s="2317"/>
      <c r="BM132" s="2317"/>
      <c r="BN132" s="2317"/>
      <c r="BO132" s="2317"/>
      <c r="BP132" s="2317"/>
      <c r="BQ132" s="2317"/>
      <c r="BR132" s="2317"/>
      <c r="BS132" s="2317"/>
      <c r="BT132" s="2317"/>
      <c r="BU132" s="2317"/>
      <c r="BV132" s="2317"/>
      <c r="BW132" s="2317"/>
      <c r="BX132" s="2318"/>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row>
    <row r="133" spans="2:110" ht="20.100000000000001" customHeight="1" x14ac:dyDescent="0.25">
      <c r="B133" s="2230" t="s">
        <v>909</v>
      </c>
      <c r="C133" s="2230"/>
      <c r="D133" s="2230"/>
      <c r="E133" s="2230"/>
      <c r="F133" s="2230"/>
      <c r="G133" s="2230"/>
      <c r="H133" s="2230"/>
      <c r="I133" s="2230"/>
      <c r="J133" s="2230"/>
      <c r="K133" s="2230"/>
      <c r="L133" s="2230"/>
      <c r="M133" s="2230"/>
      <c r="N133" s="2230"/>
      <c r="O133" s="2230"/>
      <c r="P133" s="2230"/>
      <c r="Q133" s="2230"/>
      <c r="R133" s="2230"/>
      <c r="S133" s="2230"/>
      <c r="T133" s="2230"/>
      <c r="U133" s="2230"/>
      <c r="V133" s="2230"/>
      <c r="W133" s="2230"/>
      <c r="X133" s="2230"/>
      <c r="Y133" s="2230"/>
      <c r="Z133" s="2230"/>
      <c r="AA133" s="2230"/>
      <c r="AB133" s="2230"/>
      <c r="AC133" s="2230"/>
      <c r="AD133" s="2230"/>
      <c r="AE133" s="2230"/>
      <c r="AF133" s="2230"/>
      <c r="AG133" s="2230"/>
      <c r="AH133" s="2230"/>
      <c r="AI133" s="2230"/>
      <c r="AJ133" s="2230"/>
      <c r="AK133" s="2230"/>
      <c r="AL133" s="2316" t="s">
        <v>956</v>
      </c>
      <c r="AM133" s="2317"/>
      <c r="AN133" s="2317"/>
      <c r="AO133" s="2317"/>
      <c r="AP133" s="2317"/>
      <c r="AQ133" s="2317"/>
      <c r="AR133" s="2317"/>
      <c r="AS133" s="2317"/>
      <c r="AT133" s="2317"/>
      <c r="AU133" s="2317"/>
      <c r="AV133" s="2317"/>
      <c r="AW133" s="2317"/>
      <c r="AX133" s="2317"/>
      <c r="AY133" s="2317"/>
      <c r="AZ133" s="2317"/>
      <c r="BA133" s="2317"/>
      <c r="BB133" s="2317"/>
      <c r="BC133" s="2317"/>
      <c r="BD133" s="2317"/>
      <c r="BE133" s="2317"/>
      <c r="BF133" s="2317"/>
      <c r="BG133" s="2317"/>
      <c r="BH133" s="2317"/>
      <c r="BI133" s="2317"/>
      <c r="BJ133" s="2317"/>
      <c r="BK133" s="2317"/>
      <c r="BL133" s="2317"/>
      <c r="BM133" s="2317"/>
      <c r="BN133" s="2317"/>
      <c r="BO133" s="2317"/>
      <c r="BP133" s="2317"/>
      <c r="BQ133" s="2317"/>
      <c r="BR133" s="2317"/>
      <c r="BS133" s="2317"/>
      <c r="BT133" s="2317"/>
      <c r="BU133" s="2317"/>
      <c r="BV133" s="2317"/>
      <c r="BW133" s="2317"/>
      <c r="BX133" s="2318"/>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row>
    <row r="134" spans="2:110" ht="20.100000000000001" customHeight="1" x14ac:dyDescent="0.25">
      <c r="B134" s="2230" t="s">
        <v>910</v>
      </c>
      <c r="C134" s="2230"/>
      <c r="D134" s="2230"/>
      <c r="E134" s="2230"/>
      <c r="F134" s="2230"/>
      <c r="G134" s="2230"/>
      <c r="H134" s="2230"/>
      <c r="I134" s="2230"/>
      <c r="J134" s="2230"/>
      <c r="K134" s="2230"/>
      <c r="L134" s="2230"/>
      <c r="M134" s="2230"/>
      <c r="N134" s="2230"/>
      <c r="O134" s="2230"/>
      <c r="P134" s="2230"/>
      <c r="Q134" s="2230"/>
      <c r="R134" s="2230"/>
      <c r="S134" s="2230"/>
      <c r="T134" s="2230"/>
      <c r="U134" s="2230"/>
      <c r="V134" s="2230"/>
      <c r="W134" s="2230"/>
      <c r="X134" s="2230"/>
      <c r="Y134" s="2230"/>
      <c r="Z134" s="2230"/>
      <c r="AA134" s="2230"/>
      <c r="AB134" s="2230"/>
      <c r="AC134" s="2230"/>
      <c r="AD134" s="2230"/>
      <c r="AE134" s="2230"/>
      <c r="AF134" s="2230"/>
      <c r="AG134" s="2230"/>
      <c r="AH134" s="2230"/>
      <c r="AI134" s="2230"/>
      <c r="AJ134" s="2230"/>
      <c r="AK134" s="2230"/>
      <c r="AL134" s="2316" t="s">
        <v>956</v>
      </c>
      <c r="AM134" s="2317"/>
      <c r="AN134" s="2317"/>
      <c r="AO134" s="2317"/>
      <c r="AP134" s="2317"/>
      <c r="AQ134" s="2317"/>
      <c r="AR134" s="2317"/>
      <c r="AS134" s="2317"/>
      <c r="AT134" s="2317"/>
      <c r="AU134" s="2317"/>
      <c r="AV134" s="2317"/>
      <c r="AW134" s="2317"/>
      <c r="AX134" s="2317"/>
      <c r="AY134" s="2317"/>
      <c r="AZ134" s="2317"/>
      <c r="BA134" s="2317"/>
      <c r="BB134" s="2317"/>
      <c r="BC134" s="2317"/>
      <c r="BD134" s="2317"/>
      <c r="BE134" s="2317"/>
      <c r="BF134" s="2317"/>
      <c r="BG134" s="2317"/>
      <c r="BH134" s="2317"/>
      <c r="BI134" s="2317"/>
      <c r="BJ134" s="2317"/>
      <c r="BK134" s="2317"/>
      <c r="BL134" s="2317"/>
      <c r="BM134" s="2317"/>
      <c r="BN134" s="2317"/>
      <c r="BO134" s="2317"/>
      <c r="BP134" s="2317"/>
      <c r="BQ134" s="2317"/>
      <c r="BR134" s="2317"/>
      <c r="BS134" s="2317"/>
      <c r="BT134" s="2317"/>
      <c r="BU134" s="2317"/>
      <c r="BV134" s="2317"/>
      <c r="BW134" s="2317"/>
      <c r="BX134" s="2318"/>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row>
    <row r="135" spans="2:110" ht="20.100000000000001" customHeight="1" x14ac:dyDescent="0.25">
      <c r="B135" s="2230" t="s">
        <v>891</v>
      </c>
      <c r="C135" s="2230"/>
      <c r="D135" s="2230"/>
      <c r="E135" s="2230"/>
      <c r="F135" s="2230"/>
      <c r="G135" s="2230"/>
      <c r="H135" s="2230"/>
      <c r="I135" s="2230"/>
      <c r="J135" s="2230"/>
      <c r="K135" s="2230"/>
      <c r="L135" s="2230"/>
      <c r="M135" s="2230"/>
      <c r="N135" s="2230"/>
      <c r="O135" s="2230"/>
      <c r="P135" s="2230"/>
      <c r="Q135" s="2230"/>
      <c r="R135" s="2230"/>
      <c r="S135" s="2230"/>
      <c r="T135" s="2230"/>
      <c r="U135" s="2230"/>
      <c r="V135" s="2230"/>
      <c r="W135" s="2230"/>
      <c r="X135" s="2230"/>
      <c r="Y135" s="2230"/>
      <c r="Z135" s="2230"/>
      <c r="AA135" s="2230"/>
      <c r="AB135" s="2230"/>
      <c r="AC135" s="2230"/>
      <c r="AD135" s="2230"/>
      <c r="AE135" s="2230"/>
      <c r="AF135" s="2230"/>
      <c r="AG135" s="2230"/>
      <c r="AH135" s="2230"/>
      <c r="AI135" s="2230"/>
      <c r="AJ135" s="2230"/>
      <c r="AK135" s="2230"/>
      <c r="AL135" s="2316" t="s">
        <v>956</v>
      </c>
      <c r="AM135" s="2317"/>
      <c r="AN135" s="2317"/>
      <c r="AO135" s="2317"/>
      <c r="AP135" s="2317"/>
      <c r="AQ135" s="2317"/>
      <c r="AR135" s="2317"/>
      <c r="AS135" s="2317"/>
      <c r="AT135" s="2317"/>
      <c r="AU135" s="2317"/>
      <c r="AV135" s="2317"/>
      <c r="AW135" s="2317"/>
      <c r="AX135" s="2317"/>
      <c r="AY135" s="2317"/>
      <c r="AZ135" s="2317"/>
      <c r="BA135" s="2317"/>
      <c r="BB135" s="2317"/>
      <c r="BC135" s="2317"/>
      <c r="BD135" s="2317"/>
      <c r="BE135" s="2317"/>
      <c r="BF135" s="2317"/>
      <c r="BG135" s="2317"/>
      <c r="BH135" s="2317"/>
      <c r="BI135" s="2317"/>
      <c r="BJ135" s="2317"/>
      <c r="BK135" s="2317"/>
      <c r="BL135" s="2317"/>
      <c r="BM135" s="2317"/>
      <c r="BN135" s="2317"/>
      <c r="BO135" s="2317"/>
      <c r="BP135" s="2317"/>
      <c r="BQ135" s="2317"/>
      <c r="BR135" s="2317"/>
      <c r="BS135" s="2317"/>
      <c r="BT135" s="2317"/>
      <c r="BU135" s="2317"/>
      <c r="BV135" s="2317"/>
      <c r="BW135" s="2317"/>
      <c r="BX135" s="2318"/>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row>
  </sheetData>
  <sheetProtection algorithmName="SHA-512" hashValue="rYcPaav+KxoK2Yd7FS3xVHKiJyQ/oq2zT1kdFV2J6j859+ws4pLvsgchzv687RI8O471jNph2d30t+DVl/7sDg==" saltValue="SB+YjWf1A+pANvphtyaZ2g==" spinCount="100000" sheet="1" objects="1" scenarios="1"/>
  <customSheetViews>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workbookViewId="0"/>
  </sheetViews>
  <sheetFormatPr baseColWidth="10" defaultColWidth="11.42578125"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113" ht="14.25" customHeight="1" x14ac:dyDescent="0.25">
      <c r="B1" s="36"/>
    </row>
    <row r="2" spans="1:113" s="17" customFormat="1" ht="15" customHeight="1" x14ac:dyDescent="0.3">
      <c r="B2" s="3"/>
      <c r="C2" s="4"/>
      <c r="D2" s="4"/>
      <c r="E2" s="4"/>
      <c r="F2" s="4"/>
      <c r="G2" s="4"/>
      <c r="H2"/>
      <c r="I2"/>
      <c r="J2"/>
      <c r="K2"/>
      <c r="M2"/>
      <c r="N2"/>
      <c r="O2"/>
      <c r="P2"/>
      <c r="Q2"/>
      <c r="R2"/>
    </row>
    <row r="3" spans="1:113" s="17" customFormat="1" ht="15" customHeight="1" x14ac:dyDescent="0.25">
      <c r="B3" s="62" t="s">
        <v>1236</v>
      </c>
      <c r="C3" s="74"/>
      <c r="D3" s="62"/>
      <c r="E3" s="74"/>
      <c r="F3" s="62"/>
      <c r="G3" s="62"/>
      <c r="H3" s="62"/>
      <c r="I3" s="74"/>
      <c r="J3" s="74"/>
      <c r="K3" s="74"/>
      <c r="M3"/>
      <c r="N3"/>
      <c r="O3"/>
      <c r="P3"/>
      <c r="Q3"/>
      <c r="R3"/>
    </row>
    <row r="4" spans="1:113" s="17" customFormat="1" ht="18" x14ac:dyDescent="0.25">
      <c r="B4" s="36" t="s">
        <v>720</v>
      </c>
      <c r="C4" s="74"/>
      <c r="D4" s="62"/>
      <c r="E4" s="62"/>
      <c r="F4" s="74"/>
      <c r="G4" s="74"/>
      <c r="H4" s="74"/>
      <c r="I4" s="74"/>
      <c r="J4" s="74"/>
      <c r="K4" s="152"/>
      <c r="M4"/>
      <c r="N4"/>
      <c r="O4"/>
      <c r="P4"/>
      <c r="Q4"/>
      <c r="R4"/>
    </row>
    <row r="5" spans="1:113" s="17" customFormat="1" ht="15.75" x14ac:dyDescent="0.25">
      <c r="B5" s="6"/>
      <c r="C5" s="74"/>
      <c r="D5" s="6"/>
      <c r="E5" s="6"/>
      <c r="F5" s="74"/>
      <c r="G5" s="74"/>
      <c r="H5" s="74"/>
      <c r="I5" s="74"/>
      <c r="J5" s="74"/>
      <c r="K5" s="152"/>
      <c r="M5"/>
    </row>
    <row r="6" spans="1:113" s="17" customFormat="1" ht="15" customHeight="1" x14ac:dyDescent="0.25">
      <c r="B6" s="74"/>
      <c r="C6" s="74"/>
      <c r="D6" s="6"/>
      <c r="E6" s="6"/>
      <c r="F6" s="74"/>
      <c r="G6" s="74"/>
      <c r="H6" s="74"/>
      <c r="I6" s="74"/>
      <c r="J6" s="74"/>
      <c r="K6" s="44"/>
      <c r="L6" s="144"/>
    </row>
    <row r="7" spans="1:113" s="17" customFormat="1" ht="15.75" x14ac:dyDescent="0.25">
      <c r="B7" s="205" t="s">
        <v>3416</v>
      </c>
      <c r="C7" s="77"/>
      <c r="D7" s="205"/>
      <c r="E7" s="205"/>
      <c r="F7" s="77"/>
      <c r="G7" s="77"/>
      <c r="H7" s="74"/>
      <c r="I7" s="74"/>
      <c r="J7" s="74"/>
      <c r="K7" s="41"/>
      <c r="L7" s="144"/>
    </row>
    <row r="8" spans="1:113" s="17" customFormat="1" ht="15.75" x14ac:dyDescent="0.25">
      <c r="B8" s="548" t="s">
        <v>2563</v>
      </c>
      <c r="C8" s="77"/>
      <c r="D8" s="205"/>
      <c r="E8" s="205"/>
      <c r="F8" s="77"/>
      <c r="G8" s="77"/>
      <c r="H8" s="6"/>
      <c r="I8" s="41" t="str">
        <f>Inhalt!$C$7</f>
        <v>V. OncoBox: P1.1.1 (251203)</v>
      </c>
      <c r="J8" s="144"/>
    </row>
    <row r="9" spans="1:113" s="17" customFormat="1" ht="15.75" x14ac:dyDescent="0.25">
      <c r="C9" s="74"/>
      <c r="D9" s="74"/>
      <c r="E9" s="74"/>
      <c r="F9" s="74"/>
      <c r="G9" s="74"/>
      <c r="H9" s="6"/>
      <c r="I9" s="41" t="str">
        <f>Inhalt!$C$8</f>
        <v>V. Spezifikation: P1.1.1 (251203)</v>
      </c>
      <c r="J9" s="144"/>
    </row>
    <row r="10" spans="1:113" s="17" customFormat="1" ht="26.25" x14ac:dyDescent="0.25">
      <c r="C10" s="74"/>
      <c r="D10" s="74"/>
      <c r="E10" s="74"/>
      <c r="F10" s="74"/>
      <c r="G10" s="74"/>
      <c r="H10" s="74"/>
      <c r="I10" s="767" t="s">
        <v>1724</v>
      </c>
    </row>
    <row r="11" spans="1:113" ht="18.75" x14ac:dyDescent="0.3">
      <c r="B11" s="3"/>
      <c r="C11" s="4"/>
      <c r="D11" s="4"/>
      <c r="E11" s="4"/>
      <c r="F11" s="4"/>
      <c r="G11" s="4"/>
    </row>
    <row r="12" spans="1:113" ht="14.25" customHeight="1" x14ac:dyDescent="0.25">
      <c r="B12" s="548"/>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8"/>
      <c r="AG12" s="548"/>
      <c r="AH12" s="548"/>
      <c r="AI12" s="548"/>
      <c r="AJ12" s="548"/>
      <c r="AK12" s="548"/>
      <c r="AL12" s="548"/>
      <c r="AM12" s="548"/>
      <c r="CM12" s="1607" t="s">
        <v>705</v>
      </c>
      <c r="CN12" s="1535"/>
      <c r="CO12" s="1535"/>
      <c r="CP12" s="1535"/>
      <c r="CQ12" s="1535"/>
      <c r="CR12" s="1535"/>
      <c r="CS12" s="1535"/>
      <c r="CT12" s="1535"/>
      <c r="CU12" s="1535"/>
      <c r="CV12" s="1535"/>
      <c r="CW12" s="1535"/>
      <c r="CX12" s="1535"/>
      <c r="CY12" s="1535"/>
      <c r="CZ12" s="1535"/>
      <c r="DA12" s="1535"/>
      <c r="DB12" s="1535"/>
      <c r="DC12" s="1535"/>
      <c r="DD12" s="1535"/>
      <c r="DE12" s="1535"/>
      <c r="DF12" s="1535"/>
      <c r="DG12" s="1535"/>
      <c r="DH12" s="2200"/>
      <c r="DI12" s="2200"/>
    </row>
    <row r="13" spans="1:113" s="84" customFormat="1" ht="15.75" customHeight="1" thickBot="1" x14ac:dyDescent="0.25">
      <c r="A13" s="837"/>
      <c r="B13" s="837"/>
      <c r="C13" s="838"/>
      <c r="D13" s="838"/>
      <c r="E13" s="838"/>
      <c r="F13" s="839"/>
      <c r="G13" s="840"/>
      <c r="H13" s="840"/>
    </row>
    <row r="14" spans="1:113" ht="30" customHeight="1" thickBot="1" x14ac:dyDescent="0.3">
      <c r="C14" s="2329" t="s">
        <v>2540</v>
      </c>
      <c r="D14" s="2330"/>
      <c r="E14" s="2331"/>
      <c r="F14" s="843"/>
      <c r="G14" s="529"/>
      <c r="H14" s="844"/>
      <c r="I14" s="843"/>
    </row>
    <row r="15" spans="1:113" ht="39" customHeight="1" x14ac:dyDescent="0.25">
      <c r="C15" s="2327" t="s">
        <v>2550</v>
      </c>
      <c r="D15" s="2328"/>
      <c r="E15" s="2328"/>
      <c r="F15" s="841" t="s">
        <v>2541</v>
      </c>
      <c r="G15" s="529"/>
      <c r="H15" s="539" t="s">
        <v>2548</v>
      </c>
      <c r="I15" s="842" t="s">
        <v>2549</v>
      </c>
    </row>
    <row r="16" spans="1:113" ht="36" x14ac:dyDescent="0.25">
      <c r="C16" s="2327" t="s">
        <v>2542</v>
      </c>
      <c r="D16" s="2328"/>
      <c r="E16" s="2328"/>
      <c r="F16" s="841" t="s">
        <v>2541</v>
      </c>
      <c r="G16" s="529"/>
      <c r="H16" s="539" t="s">
        <v>2551</v>
      </c>
      <c r="I16" s="842" t="s">
        <v>2554</v>
      </c>
    </row>
    <row r="17" spans="3:9" ht="36" x14ac:dyDescent="0.25">
      <c r="C17" s="2327" t="s">
        <v>2543</v>
      </c>
      <c r="D17" s="2328"/>
      <c r="E17" s="2328"/>
      <c r="F17" s="841" t="s">
        <v>2541</v>
      </c>
      <c r="G17" s="529"/>
      <c r="H17" s="539" t="s">
        <v>2552</v>
      </c>
      <c r="I17" s="842" t="s">
        <v>2555</v>
      </c>
    </row>
    <row r="18" spans="3:9" ht="33.75" x14ac:dyDescent="0.25">
      <c r="C18" s="2327" t="s">
        <v>2544</v>
      </c>
      <c r="D18" s="2328"/>
      <c r="E18" s="2328"/>
      <c r="F18" s="841" t="s">
        <v>2541</v>
      </c>
      <c r="G18" s="529"/>
      <c r="H18" s="539" t="s">
        <v>2553</v>
      </c>
      <c r="I18" s="842" t="s">
        <v>2556</v>
      </c>
    </row>
    <row r="19" spans="3:9" ht="45" customHeight="1" x14ac:dyDescent="0.25">
      <c r="C19" s="2327" t="s">
        <v>2546</v>
      </c>
      <c r="D19" s="2328"/>
      <c r="E19" s="2328"/>
      <c r="F19" s="841" t="s">
        <v>2541</v>
      </c>
      <c r="G19" s="529"/>
      <c r="H19" s="137" t="s">
        <v>2557</v>
      </c>
      <c r="I19" s="59" t="s">
        <v>2561</v>
      </c>
    </row>
    <row r="20" spans="3:9" ht="36" customHeight="1" x14ac:dyDescent="0.25">
      <c r="C20" s="2327" t="s">
        <v>2547</v>
      </c>
      <c r="D20" s="2328"/>
      <c r="E20" s="2328"/>
      <c r="F20" s="841" t="s">
        <v>2541</v>
      </c>
      <c r="G20" s="529"/>
      <c r="H20" s="137" t="s">
        <v>2557</v>
      </c>
      <c r="I20" s="59" t="s">
        <v>2560</v>
      </c>
    </row>
    <row r="21" spans="3:9" ht="36.75" customHeight="1" x14ac:dyDescent="0.25">
      <c r="C21" s="2327" t="s">
        <v>2545</v>
      </c>
      <c r="D21" s="2328"/>
      <c r="E21" s="2328"/>
      <c r="F21" s="841" t="s">
        <v>2541</v>
      </c>
      <c r="G21" s="529"/>
      <c r="H21" s="137" t="s">
        <v>2558</v>
      </c>
      <c r="I21" s="59" t="s">
        <v>2559</v>
      </c>
    </row>
    <row r="22" spans="3:9" x14ac:dyDescent="0.25">
      <c r="C22" s="529"/>
      <c r="D22" s="529"/>
      <c r="E22" s="529"/>
      <c r="F22" s="529"/>
    </row>
    <row r="23" spans="3:9" x14ac:dyDescent="0.25">
      <c r="C23" s="529"/>
      <c r="D23" s="529"/>
      <c r="E23" s="529"/>
      <c r="F23" s="529"/>
    </row>
    <row r="24" spans="3:9" x14ac:dyDescent="0.25">
      <c r="C24" s="529"/>
      <c r="D24" s="529"/>
      <c r="E24" s="529"/>
      <c r="F24" s="529"/>
    </row>
    <row r="25" spans="3:9" x14ac:dyDescent="0.25">
      <c r="C25" s="529"/>
      <c r="D25" s="529"/>
      <c r="E25" s="529"/>
      <c r="F25" s="529"/>
    </row>
    <row r="26" spans="3:9" x14ac:dyDescent="0.25">
      <c r="C26" s="529"/>
      <c r="D26" s="529"/>
      <c r="E26" s="529"/>
      <c r="F26" s="529"/>
    </row>
    <row r="27" spans="3:9" x14ac:dyDescent="0.25">
      <c r="C27" s="529"/>
      <c r="D27" s="529"/>
      <c r="E27" s="529"/>
      <c r="F27" s="529"/>
    </row>
    <row r="28" spans="3:9" x14ac:dyDescent="0.25">
      <c r="C28" s="529"/>
      <c r="D28" s="529"/>
      <c r="E28" s="529"/>
      <c r="F28" s="529"/>
    </row>
    <row r="29" spans="3:9" x14ac:dyDescent="0.25">
      <c r="C29" s="529"/>
      <c r="D29" s="529"/>
      <c r="E29" s="529"/>
      <c r="F29" s="529"/>
    </row>
    <row r="30" spans="3:9" x14ac:dyDescent="0.25">
      <c r="C30" s="529"/>
      <c r="D30" s="529"/>
      <c r="E30" s="529"/>
      <c r="F30" s="529"/>
    </row>
    <row r="31" spans="3:9" x14ac:dyDescent="0.25">
      <c r="C31" s="529"/>
      <c r="D31" s="529"/>
      <c r="E31" s="529"/>
      <c r="F31" s="529"/>
    </row>
    <row r="32" spans="3:9" x14ac:dyDescent="0.25">
      <c r="C32" s="529"/>
      <c r="D32" s="529"/>
      <c r="E32" s="529"/>
      <c r="F32" s="529"/>
    </row>
    <row r="33" spans="3:6" x14ac:dyDescent="0.25">
      <c r="C33" s="529"/>
      <c r="D33" s="529"/>
      <c r="E33" s="529"/>
      <c r="F33" s="529"/>
    </row>
    <row r="34" spans="3:6" x14ac:dyDescent="0.25">
      <c r="C34" s="529"/>
      <c r="D34" s="529"/>
      <c r="E34" s="529"/>
      <c r="F34" s="529"/>
    </row>
    <row r="35" spans="3:6" x14ac:dyDescent="0.25">
      <c r="C35" s="529"/>
      <c r="D35" s="529"/>
      <c r="E35" s="529"/>
      <c r="F35" s="529"/>
    </row>
  </sheetData>
  <sheetProtection algorithmName="SHA-512" hashValue="e0T9rUhYX2eQ4gOiXmtHVA2i78vNmIGlNY9TMx0ojNaHchEB1wCCbTepvol0uKrIKwo1oi1UHxbKVXLBnDDgdQ==" saltValue="jcwvXFFMrrlvqDaWxq6Czw=="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3"/>
  <sheetViews>
    <sheetView workbookViewId="0"/>
  </sheetViews>
  <sheetFormatPr baseColWidth="10" defaultColWidth="9.140625" defaultRowHeight="15" x14ac:dyDescent="0.25"/>
  <cols>
    <col min="1" max="1" width="30" customWidth="1"/>
    <col min="2" max="2" width="9.140625" customWidth="1"/>
    <col min="3" max="3" width="55" style="18" customWidth="1"/>
    <col min="4" max="4" width="9.140625" customWidth="1"/>
    <col min="5" max="5" width="13.140625" hidden="1" customWidth="1"/>
  </cols>
  <sheetData>
    <row r="1" spans="1:16" x14ac:dyDescent="0.25">
      <c r="B1" s="74"/>
      <c r="C1" s="74"/>
    </row>
    <row r="2" spans="1:16" ht="20.25" customHeight="1" x14ac:dyDescent="0.25"/>
    <row r="3" spans="1:16" ht="36.75" customHeight="1" x14ac:dyDescent="0.25">
      <c r="A3" s="2333" t="s">
        <v>2421</v>
      </c>
      <c r="B3" s="2333"/>
      <c r="C3" s="2333"/>
      <c r="D3" s="62"/>
      <c r="E3" s="62"/>
      <c r="F3" s="62"/>
      <c r="G3" s="62"/>
      <c r="H3" s="62"/>
      <c r="I3" s="664"/>
      <c r="J3" s="664"/>
      <c r="L3" s="62"/>
      <c r="M3" s="62"/>
      <c r="N3" s="62"/>
      <c r="O3" s="74"/>
      <c r="P3" s="74"/>
    </row>
    <row r="4" spans="1:16" ht="37.5" customHeight="1" x14ac:dyDescent="0.25">
      <c r="A4" s="735" t="s">
        <v>2431</v>
      </c>
      <c r="C4" s="36"/>
      <c r="D4" s="656"/>
      <c r="E4" s="656"/>
      <c r="F4" s="656"/>
      <c r="G4" s="656"/>
      <c r="L4" s="74"/>
      <c r="M4" s="74"/>
      <c r="N4" s="74"/>
      <c r="O4" s="74"/>
    </row>
    <row r="5" spans="1:16" ht="15.75" x14ac:dyDescent="0.25">
      <c r="A5" s="6"/>
      <c r="B5" s="74"/>
      <c r="C5" s="204"/>
      <c r="E5" s="74"/>
    </row>
    <row r="6" spans="1:16" ht="15" customHeight="1" x14ac:dyDescent="0.25">
      <c r="A6" s="74"/>
      <c r="B6" s="74"/>
      <c r="C6" s="845"/>
      <c r="E6" s="74"/>
    </row>
    <row r="7" spans="1:16" s="416" customFormat="1" ht="63" x14ac:dyDescent="0.25">
      <c r="A7" s="846" t="s">
        <v>2447</v>
      </c>
      <c r="B7" s="77"/>
      <c r="C7" s="847"/>
      <c r="E7" s="77"/>
    </row>
    <row r="8" spans="1:16" x14ac:dyDescent="0.25">
      <c r="A8" s="8"/>
      <c r="B8" s="74"/>
      <c r="C8" s="848"/>
      <c r="E8" s="74"/>
    </row>
    <row r="9" spans="1:16" x14ac:dyDescent="0.25">
      <c r="A9" s="74"/>
      <c r="B9" s="74"/>
      <c r="C9" s="848" t="str">
        <f>Inhalt!$C$7</f>
        <v>V. OncoBox: P1.1.1 (251203)</v>
      </c>
      <c r="E9" s="74"/>
    </row>
    <row r="10" spans="1:16" x14ac:dyDescent="0.25">
      <c r="A10" s="74"/>
      <c r="B10" s="74"/>
      <c r="C10" s="848" t="str">
        <f>Inhalt!$C$8</f>
        <v>V. Spezifikation: P1.1.1 (251203)</v>
      </c>
      <c r="E10" s="74"/>
    </row>
    <row r="11" spans="1:16" ht="27" customHeight="1" x14ac:dyDescent="0.25">
      <c r="A11" s="74"/>
      <c r="B11" s="74"/>
      <c r="C11" s="2332" t="s">
        <v>1724</v>
      </c>
      <c r="D11" s="2332"/>
      <c r="E11" s="74"/>
    </row>
    <row r="12" spans="1:16" x14ac:dyDescent="0.25">
      <c r="A12" s="74"/>
      <c r="B12" s="74"/>
      <c r="C12" s="849"/>
      <c r="D12" s="850"/>
      <c r="E12" s="74"/>
    </row>
    <row r="13" spans="1:16" x14ac:dyDescent="0.25">
      <c r="B13" s="84"/>
      <c r="C13" s="7"/>
      <c r="D13" s="84"/>
      <c r="E13" s="84"/>
    </row>
    <row r="14" spans="1:16" ht="33" customHeight="1" x14ac:dyDescent="0.25">
      <c r="B14" s="1096" t="s">
        <v>2639</v>
      </c>
      <c r="C14" s="1097" t="s">
        <v>3498</v>
      </c>
      <c r="D14" s="1095"/>
      <c r="E14" s="84"/>
    </row>
    <row r="15" spans="1:16" ht="30" customHeight="1" x14ac:dyDescent="0.25">
      <c r="B15" s="1096" t="s">
        <v>193</v>
      </c>
      <c r="C15" s="1096" t="s">
        <v>3152</v>
      </c>
      <c r="D15" s="1095"/>
      <c r="E15" s="852" t="s">
        <v>991</v>
      </c>
    </row>
    <row r="16" spans="1:16" ht="30" customHeight="1" x14ac:dyDescent="0.25">
      <c r="B16" s="1096" t="s">
        <v>2953</v>
      </c>
      <c r="C16" s="1096" t="s">
        <v>2954</v>
      </c>
      <c r="D16" s="1095"/>
      <c r="E16" s="852" t="s">
        <v>991</v>
      </c>
    </row>
    <row r="17" spans="2:5" ht="30" customHeight="1" x14ac:dyDescent="0.25">
      <c r="B17" s="1096" t="s">
        <v>677</v>
      </c>
      <c r="C17" s="1096" t="s">
        <v>3500</v>
      </c>
      <c r="D17" s="1095"/>
      <c r="E17" s="852" t="s">
        <v>991</v>
      </c>
    </row>
    <row r="18" spans="2:5" ht="30" customHeight="1" x14ac:dyDescent="0.25">
      <c r="B18" s="1098" t="s">
        <v>195</v>
      </c>
      <c r="C18" s="1098" t="s">
        <v>2080</v>
      </c>
      <c r="D18" s="1083"/>
      <c r="E18" s="853" t="s">
        <v>993</v>
      </c>
    </row>
    <row r="19" spans="2:5" ht="30" customHeight="1" x14ac:dyDescent="0.25">
      <c r="B19" s="1098" t="s">
        <v>986</v>
      </c>
      <c r="C19" s="1098" t="s">
        <v>2081</v>
      </c>
      <c r="D19" s="1083"/>
      <c r="E19" s="853"/>
    </row>
    <row r="20" spans="2:5" ht="30" customHeight="1" x14ac:dyDescent="0.25">
      <c r="B20" s="481" t="s">
        <v>196</v>
      </c>
      <c r="C20" s="481" t="s">
        <v>2082</v>
      </c>
      <c r="D20" s="851"/>
      <c r="E20" s="853" t="s">
        <v>993</v>
      </c>
    </row>
    <row r="21" spans="2:5" ht="30" customHeight="1" x14ac:dyDescent="0.25">
      <c r="B21" s="481" t="s">
        <v>987</v>
      </c>
      <c r="C21" s="481" t="s">
        <v>2083</v>
      </c>
      <c r="D21" s="481"/>
      <c r="E21" s="853"/>
    </row>
    <row r="22" spans="2:5" ht="30" customHeight="1" x14ac:dyDescent="0.25">
      <c r="B22" s="1121" t="s">
        <v>1021</v>
      </c>
      <c r="C22" s="481" t="s">
        <v>2084</v>
      </c>
      <c r="D22" s="481"/>
      <c r="E22" s="853"/>
    </row>
    <row r="23" spans="2:5" ht="30" customHeight="1" x14ac:dyDescent="0.25">
      <c r="B23" s="481" t="s">
        <v>198</v>
      </c>
      <c r="C23" s="481" t="s">
        <v>2085</v>
      </c>
      <c r="D23" s="851"/>
      <c r="E23" s="853" t="s">
        <v>993</v>
      </c>
    </row>
    <row r="24" spans="2:5" ht="30" customHeight="1" x14ac:dyDescent="0.25">
      <c r="B24" s="481" t="s">
        <v>200</v>
      </c>
      <c r="C24" s="481" t="s">
        <v>2086</v>
      </c>
      <c r="D24" s="481"/>
      <c r="E24" s="853" t="s">
        <v>993</v>
      </c>
    </row>
    <row r="25" spans="2:5" ht="30" customHeight="1" x14ac:dyDescent="0.25">
      <c r="B25" s="481"/>
      <c r="C25" s="854" t="s">
        <v>2089</v>
      </c>
      <c r="D25" s="481"/>
      <c r="E25" s="855"/>
    </row>
    <row r="26" spans="2:5" ht="30" customHeight="1" x14ac:dyDescent="0.25">
      <c r="B26" s="481"/>
      <c r="C26" s="854" t="s">
        <v>2088</v>
      </c>
      <c r="D26" s="481"/>
      <c r="E26" s="855"/>
    </row>
    <row r="27" spans="2:5" ht="30" customHeight="1" x14ac:dyDescent="0.25">
      <c r="B27" s="481" t="s">
        <v>201</v>
      </c>
      <c r="C27" s="481" t="s">
        <v>2087</v>
      </c>
      <c r="D27" s="851"/>
      <c r="E27" s="852" t="s">
        <v>991</v>
      </c>
    </row>
    <row r="28" spans="2:5" ht="30" customHeight="1" x14ac:dyDescent="0.25">
      <c r="B28" s="481" t="s">
        <v>194</v>
      </c>
      <c r="C28" s="481" t="s">
        <v>2091</v>
      </c>
      <c r="D28" s="481"/>
      <c r="E28" s="853" t="s">
        <v>993</v>
      </c>
    </row>
    <row r="29" spans="2:5" ht="30" customHeight="1" x14ac:dyDescent="0.25">
      <c r="B29" s="481"/>
      <c r="C29" s="854" t="s">
        <v>2090</v>
      </c>
      <c r="D29" s="851"/>
      <c r="E29" s="855"/>
    </row>
    <row r="30" spans="2:5" ht="30" customHeight="1" x14ac:dyDescent="0.25">
      <c r="B30" s="481"/>
      <c r="C30" s="854" t="s">
        <v>2092</v>
      </c>
      <c r="D30" s="851"/>
      <c r="E30" s="855"/>
    </row>
    <row r="31" spans="2:5" ht="30" customHeight="1" x14ac:dyDescent="0.25">
      <c r="B31" s="481"/>
      <c r="C31" s="854" t="s">
        <v>2093</v>
      </c>
      <c r="D31" s="851"/>
      <c r="E31" s="855"/>
    </row>
    <row r="32" spans="2:5" ht="30" customHeight="1" x14ac:dyDescent="0.25">
      <c r="B32" s="481" t="s">
        <v>197</v>
      </c>
      <c r="C32" s="481" t="s">
        <v>2094</v>
      </c>
      <c r="D32" s="851"/>
      <c r="E32" s="853" t="s">
        <v>993</v>
      </c>
    </row>
    <row r="33" spans="2:5" ht="30" customHeight="1" x14ac:dyDescent="0.25">
      <c r="B33" s="481" t="s">
        <v>199</v>
      </c>
      <c r="C33" s="481" t="s">
        <v>2095</v>
      </c>
      <c r="D33" s="481"/>
      <c r="E33" s="853" t="s">
        <v>993</v>
      </c>
    </row>
    <row r="34" spans="2:5" ht="30" customHeight="1" x14ac:dyDescent="0.25">
      <c r="B34" s="481" t="s">
        <v>988</v>
      </c>
      <c r="C34" s="481" t="s">
        <v>2096</v>
      </c>
      <c r="D34" s="851"/>
      <c r="E34" s="853"/>
    </row>
    <row r="35" spans="2:5" ht="30" customHeight="1" x14ac:dyDescent="0.25">
      <c r="B35" s="481" t="s">
        <v>202</v>
      </c>
      <c r="C35" s="481" t="s">
        <v>2097</v>
      </c>
      <c r="D35" s="851"/>
      <c r="E35" s="853" t="s">
        <v>993</v>
      </c>
    </row>
    <row r="36" spans="2:5" ht="30" customHeight="1" x14ac:dyDescent="0.25">
      <c r="B36" s="481"/>
      <c r="C36" s="854" t="s">
        <v>2098</v>
      </c>
      <c r="D36" s="851"/>
      <c r="E36" s="855"/>
    </row>
    <row r="37" spans="2:5" ht="30" customHeight="1" x14ac:dyDescent="0.25">
      <c r="B37" s="481" t="s">
        <v>989</v>
      </c>
      <c r="C37" s="481" t="s">
        <v>2099</v>
      </c>
      <c r="D37" s="851"/>
      <c r="E37" s="855"/>
    </row>
    <row r="38" spans="2:5" ht="30" customHeight="1" x14ac:dyDescent="0.25">
      <c r="B38" s="481" t="s">
        <v>990</v>
      </c>
      <c r="C38" s="481" t="s">
        <v>2100</v>
      </c>
      <c r="D38" s="851"/>
      <c r="E38" s="855"/>
    </row>
    <row r="39" spans="2:5" ht="30" customHeight="1" x14ac:dyDescent="0.25">
      <c r="B39" s="481" t="s">
        <v>203</v>
      </c>
      <c r="C39" s="481" t="s">
        <v>2101</v>
      </c>
      <c r="D39" s="851"/>
      <c r="E39" s="856" t="s">
        <v>992</v>
      </c>
    </row>
    <row r="40" spans="2:5" ht="30" customHeight="1" x14ac:dyDescent="0.25">
      <c r="B40" s="481"/>
      <c r="C40" s="481" t="s">
        <v>2102</v>
      </c>
      <c r="D40" s="851"/>
      <c r="E40" s="857"/>
    </row>
    <row r="41" spans="2:5" ht="30" customHeight="1" x14ac:dyDescent="0.25">
      <c r="B41" s="858" t="s">
        <v>954</v>
      </c>
      <c r="C41" s="613" t="s">
        <v>2103</v>
      </c>
      <c r="D41" s="851"/>
      <c r="E41" s="853" t="s">
        <v>993</v>
      </c>
    </row>
    <row r="42" spans="2:5" ht="30" customHeight="1" x14ac:dyDescent="0.25">
      <c r="B42" s="859" t="s">
        <v>1112</v>
      </c>
      <c r="C42" s="613" t="s">
        <v>2104</v>
      </c>
      <c r="D42" s="859"/>
      <c r="E42" s="853" t="s">
        <v>993</v>
      </c>
    </row>
    <row r="43" spans="2:5" ht="25.5" x14ac:dyDescent="0.25">
      <c r="B43" s="859" t="s">
        <v>3546</v>
      </c>
      <c r="C43" s="1127" t="s">
        <v>3541</v>
      </c>
      <c r="D43" s="859"/>
    </row>
  </sheetData>
  <sheetProtection algorithmName="SHA-512" hashValue="9+eA78Aqgl0x98/Xw7unQQoTbj46XiWJv173iVVyym8VHGa2BEnFSZSRhB64DKY7hgtS/Fg5eR+5ZyJwhCTcXg==" saltValue="ukbI+/6VIwz+8aKVg8Uwbw==" spinCount="100000" sheet="1" objects="1" scenarios="1"/>
  <customSheetViews>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3"/>
  <sheetViews>
    <sheetView workbookViewId="0"/>
  </sheetViews>
  <sheetFormatPr baseColWidth="10" defaultColWidth="9.140625" defaultRowHeight="15" x14ac:dyDescent="0.25"/>
  <cols>
    <col min="1" max="2" width="4" customWidth="1"/>
    <col min="3" max="3" width="20.42578125" customWidth="1"/>
    <col min="4" max="4" width="4.7109375" customWidth="1"/>
    <col min="5" max="5" width="12.7109375" customWidth="1"/>
    <col min="6" max="6" width="4.7109375" customWidth="1"/>
    <col min="7" max="7" width="12.7109375" customWidth="1"/>
    <col min="8" max="8" width="4.7109375" style="18" customWidth="1"/>
    <col min="9" max="9" width="16.7109375" style="18" customWidth="1"/>
    <col min="10" max="10" width="4.7109375" style="18" customWidth="1"/>
    <col min="11" max="11" width="19.42578125" customWidth="1"/>
    <col min="12" max="12" width="28.7109375" customWidth="1"/>
    <col min="13" max="13" width="17.140625" customWidth="1"/>
    <col min="14" max="14" width="4.7109375" customWidth="1"/>
  </cols>
  <sheetData>
    <row r="1" spans="1:31" ht="8.25" customHeight="1" x14ac:dyDescent="0.25"/>
    <row r="2" spans="1:31" ht="10.5" customHeight="1" x14ac:dyDescent="0.25"/>
    <row r="3" spans="1:31" s="17" customFormat="1" ht="36.75" customHeight="1" x14ac:dyDescent="0.25">
      <c r="B3" s="2333" t="s">
        <v>2421</v>
      </c>
      <c r="C3" s="2350"/>
      <c r="D3" s="2350"/>
      <c r="E3" s="2350"/>
      <c r="F3" s="2350"/>
      <c r="G3" s="2350"/>
      <c r="H3" s="62"/>
      <c r="I3" s="664"/>
      <c r="J3" s="664"/>
      <c r="L3" s="62"/>
      <c r="M3" s="62"/>
      <c r="N3" s="62"/>
      <c r="O3" s="74"/>
      <c r="P3" s="74"/>
      <c r="S3"/>
      <c r="T3"/>
      <c r="U3"/>
      <c r="V3"/>
      <c r="W3"/>
      <c r="X3"/>
      <c r="Y3"/>
      <c r="Z3"/>
      <c r="AA3"/>
      <c r="AB3"/>
      <c r="AC3"/>
      <c r="AD3"/>
      <c r="AE3"/>
    </row>
    <row r="4" spans="1:31" s="17" customFormat="1" ht="37.5" customHeight="1" x14ac:dyDescent="0.25">
      <c r="B4" s="2351" t="s">
        <v>2431</v>
      </c>
      <c r="C4" s="2352"/>
      <c r="D4" s="656"/>
      <c r="E4" s="656"/>
      <c r="F4" s="656"/>
      <c r="G4" s="656"/>
      <c r="L4" s="74"/>
      <c r="M4" s="74"/>
      <c r="N4" s="74"/>
      <c r="O4" s="74"/>
      <c r="T4"/>
      <c r="U4"/>
      <c r="V4"/>
      <c r="W4"/>
      <c r="X4"/>
      <c r="Y4"/>
      <c r="Z4"/>
      <c r="AA4"/>
      <c r="AB4"/>
      <c r="AC4"/>
      <c r="AD4"/>
      <c r="AE4"/>
    </row>
    <row r="5" spans="1:31" s="17" customFormat="1" ht="15.75" customHeight="1" x14ac:dyDescent="0.25">
      <c r="A5" s="6"/>
      <c r="B5" s="6"/>
      <c r="C5" s="74"/>
      <c r="D5" s="74"/>
      <c r="E5" s="74"/>
      <c r="F5" s="74"/>
      <c r="G5" s="74"/>
      <c r="K5" s="193"/>
      <c r="L5" s="74"/>
      <c r="M5" s="74"/>
      <c r="N5" s="74"/>
      <c r="O5" s="74"/>
      <c r="T5"/>
      <c r="U5"/>
      <c r="V5"/>
      <c r="W5"/>
      <c r="X5"/>
      <c r="Y5"/>
    </row>
    <row r="6" spans="1:31" s="17" customFormat="1" ht="15.75" customHeight="1" x14ac:dyDescent="0.25">
      <c r="A6" s="74"/>
      <c r="B6" s="74"/>
      <c r="C6" s="74"/>
      <c r="D6" s="74"/>
      <c r="E6" s="74"/>
      <c r="F6" s="74"/>
      <c r="G6" s="74"/>
      <c r="K6" s="193"/>
      <c r="L6" s="74"/>
      <c r="M6" s="74"/>
      <c r="N6" s="74"/>
      <c r="O6" s="74"/>
      <c r="Q6" s="144"/>
      <c r="R6" s="144"/>
      <c r="U6"/>
      <c r="V6"/>
      <c r="W6"/>
      <c r="X6"/>
      <c r="Y6"/>
    </row>
    <row r="7" spans="1:31" s="17" customFormat="1" ht="35.25" customHeight="1" x14ac:dyDescent="0.25">
      <c r="B7" s="2353" t="s">
        <v>2448</v>
      </c>
      <c r="C7" s="2354"/>
      <c r="D7" s="74"/>
      <c r="E7" s="74"/>
      <c r="F7" s="74"/>
      <c r="G7" s="74"/>
      <c r="K7" s="194"/>
      <c r="L7" s="41"/>
      <c r="M7" s="74"/>
      <c r="N7" s="74"/>
      <c r="O7" s="74"/>
      <c r="Q7" s="144"/>
      <c r="R7" s="144"/>
      <c r="U7"/>
      <c r="V7"/>
      <c r="W7"/>
      <c r="X7"/>
      <c r="Y7"/>
    </row>
    <row r="8" spans="1:31" s="17" customFormat="1" ht="15.75" x14ac:dyDescent="0.25">
      <c r="A8" s="8"/>
      <c r="B8" s="8"/>
      <c r="C8" s="74"/>
      <c r="D8" s="74"/>
      <c r="E8" s="74"/>
      <c r="F8" s="74"/>
      <c r="G8" s="74"/>
      <c r="K8" s="195"/>
      <c r="L8" s="41" t="str">
        <f>Inhalt!$C$7</f>
        <v>V. OncoBox: P1.1.1 (251203)</v>
      </c>
      <c r="M8" s="74"/>
      <c r="N8" s="74"/>
      <c r="O8" s="6"/>
      <c r="Q8" s="144"/>
      <c r="R8" s="144"/>
      <c r="U8"/>
      <c r="V8"/>
      <c r="W8"/>
      <c r="X8"/>
      <c r="Y8"/>
    </row>
    <row r="9" spans="1:31" s="17" customFormat="1" ht="15.75" x14ac:dyDescent="0.25">
      <c r="A9" s="74"/>
      <c r="B9" s="74"/>
      <c r="C9" s="74"/>
      <c r="D9" s="74"/>
      <c r="E9" s="74"/>
      <c r="F9" s="74"/>
      <c r="G9" s="74"/>
      <c r="K9" s="196"/>
      <c r="L9" s="41" t="str">
        <f>Inhalt!$C$8</f>
        <v>V. Spezifikation: P1.1.1 (251203)</v>
      </c>
      <c r="M9" s="74"/>
      <c r="N9" s="74"/>
      <c r="O9" s="6"/>
      <c r="Q9" s="144"/>
      <c r="R9" s="144"/>
      <c r="U9"/>
      <c r="V9"/>
      <c r="W9"/>
      <c r="X9"/>
      <c r="Y9"/>
    </row>
    <row r="10" spans="1:31" s="17" customFormat="1" x14ac:dyDescent="0.25">
      <c r="A10" s="74"/>
      <c r="B10" s="74"/>
      <c r="C10" s="74"/>
      <c r="D10" s="74"/>
      <c r="E10" s="74"/>
      <c r="F10" s="74"/>
      <c r="G10" s="74"/>
      <c r="K10" s="196"/>
      <c r="L10" s="1607" t="s">
        <v>705</v>
      </c>
      <c r="M10" s="1535"/>
      <c r="N10" s="1535"/>
      <c r="O10" s="74"/>
      <c r="Q10" s="144"/>
      <c r="R10" s="144"/>
      <c r="U10"/>
      <c r="V10"/>
      <c r="W10"/>
      <c r="X10"/>
      <c r="Y10"/>
    </row>
    <row r="11" spans="1:31" s="17" customFormat="1" ht="39" x14ac:dyDescent="0.25">
      <c r="A11" s="74"/>
      <c r="B11" s="74"/>
      <c r="C11" s="74"/>
      <c r="D11" s="74"/>
      <c r="E11" s="74"/>
      <c r="F11" s="74"/>
      <c r="G11" s="74"/>
      <c r="K11" s="196"/>
      <c r="L11" s="767" t="s">
        <v>2134</v>
      </c>
      <c r="O11" s="74"/>
      <c r="Q11" s="144"/>
      <c r="R11" s="144"/>
      <c r="U11"/>
      <c r="V11"/>
      <c r="W11"/>
      <c r="X11"/>
      <c r="Y11"/>
    </row>
    <row r="12" spans="1:31" s="17" customFormat="1" ht="15.75" thickBot="1" x14ac:dyDescent="0.3">
      <c r="A12" s="74"/>
      <c r="B12" s="74"/>
      <c r="C12" s="74"/>
      <c r="D12" s="74"/>
      <c r="E12" s="74"/>
      <c r="F12" s="74"/>
      <c r="G12" s="74"/>
      <c r="H12" s="74"/>
      <c r="I12" s="74"/>
      <c r="J12" s="74"/>
      <c r="K12" s="196"/>
      <c r="L12" s="153"/>
      <c r="M12" s="74"/>
      <c r="N12" s="74"/>
      <c r="O12" s="74"/>
      <c r="Q12" s="144"/>
      <c r="R12" s="144"/>
      <c r="U12"/>
      <c r="V12"/>
      <c r="W12"/>
      <c r="X12"/>
      <c r="Y12"/>
    </row>
    <row r="13" spans="1:31" ht="24.95" customHeight="1" x14ac:dyDescent="0.25">
      <c r="B13" s="2339" t="s">
        <v>1268</v>
      </c>
      <c r="C13" s="2340"/>
      <c r="D13" s="2340"/>
      <c r="E13" s="2340"/>
      <c r="F13" s="2340"/>
      <c r="G13" s="2340"/>
      <c r="H13" s="2340"/>
      <c r="I13" s="2340"/>
      <c r="J13" s="2340"/>
      <c r="K13" s="2340"/>
      <c r="L13" s="2340"/>
      <c r="M13" s="2340"/>
      <c r="N13" s="2341"/>
    </row>
    <row r="14" spans="1:31" ht="24.95" customHeight="1" x14ac:dyDescent="0.25">
      <c r="B14" s="2342"/>
      <c r="C14" s="2343"/>
      <c r="D14" s="2343"/>
      <c r="E14" s="2343"/>
      <c r="F14" s="2343"/>
      <c r="G14" s="2343"/>
      <c r="H14" s="2343"/>
      <c r="I14" s="2343"/>
      <c r="J14" s="2343"/>
      <c r="K14" s="2343"/>
      <c r="L14" s="2343"/>
      <c r="M14" s="2343"/>
      <c r="N14" s="2344"/>
    </row>
    <row r="15" spans="1:31" ht="24.95" customHeight="1" x14ac:dyDescent="0.25">
      <c r="B15" s="2342"/>
      <c r="C15" s="2343"/>
      <c r="D15" s="2343"/>
      <c r="E15" s="2343"/>
      <c r="F15" s="2343"/>
      <c r="G15" s="2343"/>
      <c r="H15" s="2343"/>
      <c r="I15" s="2343"/>
      <c r="J15" s="2343"/>
      <c r="K15" s="2343"/>
      <c r="L15" s="2343"/>
      <c r="M15" s="2343"/>
      <c r="N15" s="2344"/>
    </row>
    <row r="16" spans="1:31" ht="24.95" customHeight="1" thickBot="1" x14ac:dyDescent="0.3">
      <c r="B16" s="2345"/>
      <c r="C16" s="2346"/>
      <c r="D16" s="2346"/>
      <c r="E16" s="2346"/>
      <c r="F16" s="2346"/>
      <c r="G16" s="2346"/>
      <c r="H16" s="2346"/>
      <c r="I16" s="2346"/>
      <c r="J16" s="2346"/>
      <c r="K16" s="2346"/>
      <c r="L16" s="2346"/>
      <c r="M16" s="2346"/>
      <c r="N16" s="2347"/>
    </row>
    <row r="17" spans="2:14" ht="6.75" customHeight="1" thickBot="1" x14ac:dyDescent="0.3">
      <c r="C17" s="657"/>
      <c r="D17" s="657"/>
      <c r="E17" s="657"/>
      <c r="F17" s="657"/>
      <c r="G17" s="657"/>
      <c r="H17" s="657"/>
      <c r="I17" s="657"/>
      <c r="J17" s="657"/>
      <c r="K17" s="548"/>
      <c r="L17" s="658"/>
      <c r="M17" s="658"/>
      <c r="N17" s="658"/>
    </row>
    <row r="18" spans="2:14" ht="24.95" customHeight="1" x14ac:dyDescent="0.25">
      <c r="B18" s="673"/>
      <c r="C18" s="674"/>
      <c r="D18" s="674"/>
      <c r="E18" s="674"/>
      <c r="F18" s="674"/>
      <c r="G18" s="674"/>
      <c r="H18" s="675"/>
      <c r="I18" s="675"/>
      <c r="J18" s="675"/>
      <c r="K18" s="676"/>
      <c r="L18" s="677"/>
      <c r="M18" s="677"/>
      <c r="N18" s="678"/>
    </row>
    <row r="19" spans="2:14" ht="24.95" customHeight="1" x14ac:dyDescent="0.25">
      <c r="B19" s="679"/>
      <c r="C19" s="548"/>
      <c r="D19" s="548"/>
      <c r="E19" s="2334" t="s">
        <v>3417</v>
      </c>
      <c r="F19" s="2305"/>
      <c r="G19" s="2305"/>
      <c r="H19" s="665"/>
      <c r="I19" s="669" t="s">
        <v>1270</v>
      </c>
      <c r="J19" s="670"/>
      <c r="K19" s="2337" t="s">
        <v>3589</v>
      </c>
      <c r="L19" s="2338"/>
      <c r="M19" s="2338"/>
      <c r="N19" s="680"/>
    </row>
    <row r="20" spans="2:14" ht="24.95" customHeight="1" x14ac:dyDescent="0.25">
      <c r="B20" s="679"/>
      <c r="C20" s="659"/>
      <c r="D20" s="659"/>
      <c r="E20" s="666"/>
      <c r="F20" s="666"/>
      <c r="G20" s="666"/>
      <c r="H20" s="667"/>
      <c r="I20" s="667"/>
      <c r="J20" s="667"/>
      <c r="K20" s="2338"/>
      <c r="L20" s="2338"/>
      <c r="M20" s="2338"/>
      <c r="N20" s="681"/>
    </row>
    <row r="21" spans="2:14" ht="24.95" customHeight="1" x14ac:dyDescent="0.25">
      <c r="B21" s="679"/>
      <c r="C21" s="2356" t="s">
        <v>1269</v>
      </c>
      <c r="D21" s="659"/>
      <c r="E21" s="666"/>
      <c r="F21" s="666"/>
      <c r="G21" s="2355" t="s">
        <v>1113</v>
      </c>
      <c r="H21" s="666"/>
      <c r="I21" s="2356" t="s">
        <v>1114</v>
      </c>
      <c r="J21" s="671"/>
      <c r="K21" s="2338"/>
      <c r="L21" s="2338"/>
      <c r="M21" s="2338"/>
      <c r="N21" s="681"/>
    </row>
    <row r="22" spans="2:14" ht="24.95" customHeight="1" x14ac:dyDescent="0.25">
      <c r="B22" s="679"/>
      <c r="C22" s="2356"/>
      <c r="D22" s="660"/>
      <c r="E22" s="668"/>
      <c r="F22" s="668"/>
      <c r="G22" s="2355"/>
      <c r="H22" s="668"/>
      <c r="I22" s="2356"/>
      <c r="J22" s="671"/>
      <c r="K22" s="2338"/>
      <c r="L22" s="2338"/>
      <c r="M22" s="2338"/>
      <c r="N22" s="681"/>
    </row>
    <row r="23" spans="2:14" ht="24.95" customHeight="1" x14ac:dyDescent="0.25">
      <c r="B23" s="679"/>
      <c r="C23" s="2356"/>
      <c r="D23" s="660"/>
      <c r="E23" s="668"/>
      <c r="F23" s="668"/>
      <c r="G23" s="668"/>
      <c r="H23" s="668"/>
      <c r="I23" s="668"/>
      <c r="J23" s="668"/>
      <c r="K23" s="2338"/>
      <c r="L23" s="2338"/>
      <c r="M23" s="2338"/>
      <c r="N23" s="681"/>
    </row>
    <row r="24" spans="2:14" ht="43.5" customHeight="1" x14ac:dyDescent="0.25">
      <c r="B24" s="679"/>
      <c r="C24" s="548"/>
      <c r="D24" s="548"/>
      <c r="E24" s="2348" t="s">
        <v>2313</v>
      </c>
      <c r="F24" s="2167"/>
      <c r="G24" s="2167"/>
      <c r="H24" s="682"/>
      <c r="I24" s="672" t="s">
        <v>2314</v>
      </c>
      <c r="J24" s="683"/>
      <c r="K24" s="2338"/>
      <c r="L24" s="2338"/>
      <c r="M24" s="2338"/>
      <c r="N24" s="681"/>
    </row>
    <row r="25" spans="2:14" ht="24.95" customHeight="1" x14ac:dyDescent="0.25">
      <c r="B25" s="679"/>
      <c r="C25" s="660"/>
      <c r="D25" s="660"/>
      <c r="E25" s="660"/>
      <c r="F25" s="660"/>
      <c r="G25" s="660"/>
      <c r="H25" s="660"/>
      <c r="I25" s="660"/>
      <c r="J25" s="660"/>
      <c r="K25" s="2338"/>
      <c r="L25" s="2338"/>
      <c r="M25" s="2338"/>
      <c r="N25" s="681"/>
    </row>
    <row r="26" spans="2:14" ht="24.95" customHeight="1" x14ac:dyDescent="0.25">
      <c r="B26" s="679"/>
      <c r="C26" s="660"/>
      <c r="D26" s="660"/>
      <c r="E26" s="2349" t="s">
        <v>1115</v>
      </c>
      <c r="F26" s="672"/>
      <c r="G26" s="660"/>
      <c r="H26" s="660"/>
      <c r="I26" s="2334" t="s">
        <v>1116</v>
      </c>
      <c r="J26" s="672"/>
      <c r="K26" s="2338"/>
      <c r="L26" s="2338"/>
      <c r="M26" s="2338"/>
      <c r="N26" s="681"/>
    </row>
    <row r="27" spans="2:14" ht="24.95" customHeight="1" x14ac:dyDescent="0.25">
      <c r="B27" s="679"/>
      <c r="C27" s="660"/>
      <c r="D27" s="660"/>
      <c r="E27" s="2349"/>
      <c r="F27" s="672"/>
      <c r="G27" s="660"/>
      <c r="H27" s="660"/>
      <c r="I27" s="2334"/>
      <c r="J27" s="672"/>
      <c r="K27" s="2338"/>
      <c r="L27" s="2338"/>
      <c r="M27" s="2338"/>
      <c r="N27" s="681"/>
    </row>
    <row r="28" spans="2:14" ht="24.95" customHeight="1" thickBot="1" x14ac:dyDescent="0.3">
      <c r="B28" s="684"/>
      <c r="C28" s="685"/>
      <c r="D28" s="685"/>
      <c r="E28" s="685"/>
      <c r="F28" s="685"/>
      <c r="G28" s="685"/>
      <c r="H28" s="685"/>
      <c r="I28" s="685"/>
      <c r="J28" s="685"/>
      <c r="K28" s="686"/>
      <c r="L28" s="687"/>
      <c r="M28" s="687"/>
      <c r="N28" s="688"/>
    </row>
    <row r="29" spans="2:14" ht="6.75" customHeight="1" thickBot="1" x14ac:dyDescent="0.3">
      <c r="C29" s="657"/>
      <c r="D29" s="657"/>
      <c r="E29" s="657"/>
      <c r="F29" s="657"/>
      <c r="G29" s="657"/>
      <c r="H29" s="657"/>
      <c r="I29" s="657"/>
      <c r="J29" s="657"/>
      <c r="K29" s="548"/>
      <c r="L29" s="658"/>
      <c r="M29" s="658"/>
      <c r="N29" s="658"/>
    </row>
    <row r="30" spans="2:14" ht="23.25" customHeight="1" x14ac:dyDescent="0.25">
      <c r="B30" s="673"/>
      <c r="C30" s="674"/>
      <c r="D30" s="674"/>
      <c r="E30" s="674"/>
      <c r="F30" s="674"/>
      <c r="G30" s="674"/>
      <c r="H30" s="675"/>
      <c r="I30" s="675"/>
      <c r="J30" s="675"/>
      <c r="K30" s="676"/>
      <c r="L30" s="677"/>
      <c r="M30" s="677"/>
      <c r="N30" s="678"/>
    </row>
    <row r="31" spans="2:14" ht="37.5" customHeight="1" x14ac:dyDescent="0.25">
      <c r="B31" s="679"/>
      <c r="C31" s="548"/>
      <c r="D31" s="548"/>
      <c r="E31" s="2334" t="s">
        <v>3418</v>
      </c>
      <c r="F31" s="2305"/>
      <c r="G31" s="2305"/>
      <c r="H31" s="665"/>
      <c r="I31" s="669" t="s">
        <v>1270</v>
      </c>
      <c r="J31" s="670"/>
      <c r="K31" s="2335" t="s">
        <v>3590</v>
      </c>
      <c r="L31" s="2336"/>
      <c r="M31" s="2336"/>
      <c r="N31" s="680"/>
    </row>
    <row r="32" spans="2:14" ht="15" customHeight="1" x14ac:dyDescent="0.25">
      <c r="B32" s="679"/>
      <c r="C32" s="659"/>
      <c r="D32" s="659"/>
      <c r="E32" s="666"/>
      <c r="F32" s="666"/>
      <c r="G32" s="666"/>
      <c r="H32" s="667"/>
      <c r="I32" s="667"/>
      <c r="J32" s="667"/>
      <c r="K32" s="2336"/>
      <c r="L32" s="2336"/>
      <c r="M32" s="2336"/>
      <c r="N32" s="681"/>
    </row>
    <row r="33" spans="2:16" ht="15" customHeight="1" x14ac:dyDescent="0.25">
      <c r="B33" s="679"/>
      <c r="C33" s="2356" t="s">
        <v>2315</v>
      </c>
      <c r="D33" s="659"/>
      <c r="E33" s="2357" t="s">
        <v>1117</v>
      </c>
      <c r="F33" s="670"/>
      <c r="G33" s="660"/>
      <c r="H33" s="666"/>
      <c r="I33" s="2356" t="s">
        <v>1114</v>
      </c>
      <c r="J33" s="671"/>
      <c r="K33" s="2336"/>
      <c r="L33" s="2336"/>
      <c r="M33" s="2336"/>
      <c r="N33" s="681"/>
    </row>
    <row r="34" spans="2:16" ht="39.75" customHeight="1" x14ac:dyDescent="0.25">
      <c r="B34" s="679"/>
      <c r="C34" s="2356"/>
      <c r="D34" s="660"/>
      <c r="E34" s="2357"/>
      <c r="F34" s="670"/>
      <c r="G34" s="660"/>
      <c r="H34" s="668"/>
      <c r="I34" s="2356"/>
      <c r="J34" s="671"/>
      <c r="K34" s="2336"/>
      <c r="L34" s="2336"/>
      <c r="M34" s="2336"/>
      <c r="N34" s="681"/>
    </row>
    <row r="35" spans="2:16" ht="15" customHeight="1" x14ac:dyDescent="0.25">
      <c r="B35" s="679"/>
      <c r="C35" s="2356"/>
      <c r="D35" s="660"/>
      <c r="E35" s="668"/>
      <c r="F35" s="668"/>
      <c r="G35" s="668"/>
      <c r="H35" s="668"/>
      <c r="I35" s="668"/>
      <c r="J35" s="668"/>
      <c r="K35" s="2336"/>
      <c r="L35" s="2336"/>
      <c r="M35" s="2336"/>
      <c r="N35" s="681"/>
    </row>
    <row r="36" spans="2:16" ht="46.5" customHeight="1" x14ac:dyDescent="0.25">
      <c r="B36" s="679"/>
      <c r="C36" s="548"/>
      <c r="D36" s="548"/>
      <c r="E36" s="2348" t="s">
        <v>2313</v>
      </c>
      <c r="F36" s="2167"/>
      <c r="G36" s="2167"/>
      <c r="H36" s="682"/>
      <c r="I36" s="672" t="s">
        <v>2314</v>
      </c>
      <c r="J36" s="683"/>
      <c r="K36" s="2336"/>
      <c r="L36" s="2336"/>
      <c r="M36" s="2336"/>
      <c r="N36" s="681"/>
    </row>
    <row r="37" spans="2:16" ht="9.75" customHeight="1" x14ac:dyDescent="0.25">
      <c r="B37" s="679"/>
      <c r="C37" s="660"/>
      <c r="D37" s="660"/>
      <c r="E37" s="660"/>
      <c r="F37" s="660"/>
      <c r="G37" s="660"/>
      <c r="H37" s="660"/>
      <c r="I37" s="660"/>
      <c r="J37" s="660"/>
      <c r="K37" s="2336"/>
      <c r="L37" s="2336"/>
      <c r="M37" s="2336"/>
      <c r="N37" s="681"/>
    </row>
    <row r="38" spans="2:16" ht="15" customHeight="1" x14ac:dyDescent="0.25">
      <c r="B38" s="679"/>
      <c r="C38" s="660"/>
      <c r="D38" s="660"/>
      <c r="E38" s="660"/>
      <c r="F38" s="660"/>
      <c r="G38" s="2358" t="s">
        <v>1118</v>
      </c>
      <c r="H38" s="660"/>
      <c r="I38" s="2334" t="s">
        <v>1119</v>
      </c>
      <c r="J38" s="672"/>
      <c r="K38" s="2336"/>
      <c r="L38" s="2336"/>
      <c r="M38" s="2336"/>
      <c r="N38" s="681"/>
    </row>
    <row r="39" spans="2:16" ht="15" customHeight="1" x14ac:dyDescent="0.25">
      <c r="B39" s="679"/>
      <c r="C39" s="660"/>
      <c r="D39" s="660"/>
      <c r="E39" s="660"/>
      <c r="F39" s="660"/>
      <c r="G39" s="2358"/>
      <c r="H39" s="660"/>
      <c r="I39" s="2334"/>
      <c r="J39" s="672"/>
      <c r="K39" s="2336"/>
      <c r="L39" s="2336"/>
      <c r="M39" s="2336"/>
      <c r="N39" s="681"/>
    </row>
    <row r="40" spans="2:16" ht="12" customHeight="1" thickBot="1" x14ac:dyDescent="0.3">
      <c r="B40" s="684"/>
      <c r="C40" s="689"/>
      <c r="D40" s="689"/>
      <c r="E40" s="689"/>
      <c r="F40" s="689"/>
      <c r="G40" s="689"/>
      <c r="H40" s="690"/>
      <c r="I40" s="690"/>
      <c r="J40" s="690"/>
      <c r="K40" s="691"/>
      <c r="L40" s="686"/>
      <c r="M40" s="686"/>
      <c r="N40" s="692"/>
    </row>
    <row r="41" spans="2:16" ht="6.75" customHeight="1" x14ac:dyDescent="0.25">
      <c r="C41" s="657"/>
      <c r="D41" s="657"/>
      <c r="E41" s="657"/>
      <c r="F41" s="657"/>
      <c r="G41" s="657"/>
      <c r="H41" s="657"/>
      <c r="I41" s="657"/>
      <c r="J41" s="657"/>
      <c r="K41" s="548"/>
      <c r="L41" s="658"/>
      <c r="M41" s="658"/>
      <c r="N41" s="658"/>
    </row>
    <row r="42" spans="2:16" s="1118" customFormat="1" ht="34.5" customHeight="1" thickBot="1" x14ac:dyDescent="0.3">
      <c r="B42" s="1775" t="s">
        <v>3588</v>
      </c>
      <c r="C42" s="1775"/>
      <c r="D42" s="1775"/>
      <c r="E42" s="1775"/>
      <c r="F42" s="1775"/>
      <c r="G42" s="1775"/>
      <c r="H42" s="1775"/>
      <c r="I42" s="1775"/>
      <c r="J42" s="1775"/>
      <c r="K42" s="1775"/>
      <c r="L42" s="1128"/>
      <c r="M42" s="1128"/>
      <c r="N42" s="1128"/>
      <c r="O42" s="1129"/>
      <c r="P42" s="1129"/>
    </row>
    <row r="43" spans="2:16" ht="12" customHeight="1" x14ac:dyDescent="0.25">
      <c r="B43" s="673"/>
      <c r="C43" s="674"/>
      <c r="D43" s="674"/>
      <c r="E43" s="674"/>
      <c r="F43" s="674"/>
      <c r="G43" s="674"/>
      <c r="H43" s="675"/>
      <c r="I43" s="675"/>
      <c r="J43" s="675"/>
      <c r="K43" s="676"/>
      <c r="L43" s="677"/>
      <c r="M43" s="677"/>
      <c r="N43" s="678"/>
    </row>
    <row r="44" spans="2:16" ht="28.5" customHeight="1" x14ac:dyDescent="0.25">
      <c r="B44" s="679"/>
      <c r="C44" s="548"/>
      <c r="D44" s="548"/>
      <c r="E44" s="2334" t="s">
        <v>3417</v>
      </c>
      <c r="F44" s="2305"/>
      <c r="G44" s="2305"/>
      <c r="H44" s="665"/>
      <c r="I44" s="669" t="s">
        <v>1270</v>
      </c>
      <c r="J44" s="670"/>
      <c r="K44" s="2335" t="s">
        <v>3591</v>
      </c>
      <c r="L44" s="2336"/>
      <c r="M44" s="2336"/>
      <c r="N44" s="680"/>
    </row>
    <row r="45" spans="2:16" ht="15" customHeight="1" x14ac:dyDescent="0.25">
      <c r="B45" s="679"/>
      <c r="C45" s="659"/>
      <c r="D45" s="659"/>
      <c r="E45" s="666"/>
      <c r="F45" s="666"/>
      <c r="G45" s="666"/>
      <c r="H45" s="667"/>
      <c r="I45" s="667"/>
      <c r="J45" s="667"/>
      <c r="K45" s="2336"/>
      <c r="L45" s="2336"/>
      <c r="M45" s="2336"/>
      <c r="N45" s="681"/>
    </row>
    <row r="46" spans="2:16" ht="15" customHeight="1" x14ac:dyDescent="0.25">
      <c r="B46" s="679"/>
      <c r="C46" s="2356" t="s">
        <v>2316</v>
      </c>
      <c r="D46" s="659"/>
      <c r="E46" s="2355" t="s">
        <v>1117</v>
      </c>
      <c r="F46" s="671"/>
      <c r="G46" s="660"/>
      <c r="H46" s="666"/>
      <c r="I46" s="2356" t="s">
        <v>1114</v>
      </c>
      <c r="J46" s="671"/>
      <c r="K46" s="2336"/>
      <c r="L46" s="2336"/>
      <c r="M46" s="2336"/>
      <c r="N46" s="681"/>
    </row>
    <row r="47" spans="2:16" ht="15" customHeight="1" x14ac:dyDescent="0.25">
      <c r="B47" s="679"/>
      <c r="C47" s="2356"/>
      <c r="D47" s="660"/>
      <c r="E47" s="2355"/>
      <c r="F47" s="671"/>
      <c r="G47" s="660"/>
      <c r="H47" s="668"/>
      <c r="I47" s="2356"/>
      <c r="J47" s="671"/>
      <c r="K47" s="2336"/>
      <c r="L47" s="2336"/>
      <c r="M47" s="2336"/>
      <c r="N47" s="681"/>
    </row>
    <row r="48" spans="2:16" ht="33" customHeight="1" x14ac:dyDescent="0.25">
      <c r="B48" s="679"/>
      <c r="C48" s="2356"/>
      <c r="D48" s="660"/>
      <c r="E48" s="668"/>
      <c r="F48" s="668"/>
      <c r="G48" s="668"/>
      <c r="H48" s="668"/>
      <c r="I48" s="668"/>
      <c r="J48" s="668"/>
      <c r="K48" s="2336"/>
      <c r="L48" s="2336"/>
      <c r="M48" s="2336"/>
      <c r="N48" s="681"/>
    </row>
    <row r="49" spans="2:14" ht="31.5" customHeight="1" x14ac:dyDescent="0.25">
      <c r="B49" s="679"/>
      <c r="C49" s="548"/>
      <c r="D49" s="548"/>
      <c r="E49" s="2348" t="s">
        <v>2313</v>
      </c>
      <c r="F49" s="2167"/>
      <c r="G49" s="2167"/>
      <c r="H49" s="682"/>
      <c r="I49" s="672" t="s">
        <v>2317</v>
      </c>
      <c r="J49" s="683"/>
      <c r="K49" s="2336"/>
      <c r="L49" s="2336"/>
      <c r="M49" s="2336"/>
      <c r="N49" s="681"/>
    </row>
    <row r="50" spans="2:14" ht="9.75" customHeight="1" x14ac:dyDescent="0.25">
      <c r="B50" s="679"/>
      <c r="C50" s="660"/>
      <c r="D50" s="660"/>
      <c r="E50" s="660"/>
      <c r="F50" s="660"/>
      <c r="G50" s="660"/>
      <c r="H50" s="660"/>
      <c r="I50" s="660"/>
      <c r="J50" s="660"/>
      <c r="K50" s="2336"/>
      <c r="L50" s="2336"/>
      <c r="M50" s="2336"/>
      <c r="N50" s="681"/>
    </row>
    <row r="51" spans="2:14" ht="15" customHeight="1" x14ac:dyDescent="0.25">
      <c r="B51" s="679"/>
      <c r="C51" s="660"/>
      <c r="D51" s="660"/>
      <c r="E51" s="2358" t="s">
        <v>1118</v>
      </c>
      <c r="F51" s="672"/>
      <c r="H51" s="660"/>
      <c r="I51" s="2356" t="s">
        <v>2318</v>
      </c>
      <c r="J51" s="672"/>
      <c r="K51" s="2336"/>
      <c r="L51" s="2336"/>
      <c r="M51" s="2336"/>
      <c r="N51" s="681"/>
    </row>
    <row r="52" spans="2:14" ht="42" customHeight="1" x14ac:dyDescent="0.25">
      <c r="B52" s="679"/>
      <c r="C52" s="660"/>
      <c r="D52" s="660"/>
      <c r="E52" s="2358"/>
      <c r="F52" s="672"/>
      <c r="H52" s="660"/>
      <c r="I52" s="2356"/>
      <c r="J52" s="672"/>
      <c r="K52" s="2336"/>
      <c r="L52" s="2336"/>
      <c r="M52" s="2336"/>
      <c r="N52" s="681"/>
    </row>
    <row r="53" spans="2:14" ht="12" customHeight="1" thickBot="1" x14ac:dyDescent="0.3">
      <c r="B53" s="684"/>
      <c r="C53" s="685"/>
      <c r="D53" s="685"/>
      <c r="E53" s="685"/>
      <c r="F53" s="685"/>
      <c r="G53" s="685"/>
      <c r="H53" s="685"/>
      <c r="I53" s="685"/>
      <c r="J53" s="685"/>
      <c r="K53" s="686"/>
      <c r="L53" s="687"/>
      <c r="M53" s="687"/>
      <c r="N53" s="688"/>
    </row>
    <row r="54" spans="2:14" ht="6.75" customHeight="1" thickBot="1" x14ac:dyDescent="0.3">
      <c r="C54" s="657"/>
      <c r="D54" s="657"/>
      <c r="E54" s="657"/>
      <c r="F54" s="657"/>
      <c r="G54" s="657"/>
      <c r="H54" s="657"/>
      <c r="I54" s="657"/>
      <c r="J54" s="657"/>
      <c r="K54" s="548"/>
      <c r="L54" s="658"/>
      <c r="M54" s="658"/>
      <c r="N54" s="658"/>
    </row>
    <row r="55" spans="2:14" ht="12" customHeight="1" x14ac:dyDescent="0.25">
      <c r="B55" s="673"/>
      <c r="C55" s="674"/>
      <c r="D55" s="674"/>
      <c r="E55" s="674"/>
      <c r="F55" s="674"/>
      <c r="G55" s="674"/>
      <c r="H55" s="675"/>
      <c r="I55" s="675"/>
      <c r="J55" s="675"/>
      <c r="K55" s="676"/>
      <c r="L55" s="677"/>
      <c r="M55" s="677"/>
      <c r="N55" s="678"/>
    </row>
    <row r="56" spans="2:14" ht="30.75" customHeight="1" x14ac:dyDescent="0.25">
      <c r="B56" s="679"/>
      <c r="C56" s="548"/>
      <c r="D56" s="548"/>
      <c r="E56" s="2334" t="s">
        <v>3417</v>
      </c>
      <c r="F56" s="2305"/>
      <c r="G56" s="2305"/>
      <c r="H56" s="665"/>
      <c r="I56" s="669" t="s">
        <v>1270</v>
      </c>
      <c r="J56" s="670"/>
      <c r="K56" s="2337" t="s">
        <v>2323</v>
      </c>
      <c r="L56" s="2338"/>
      <c r="M56" s="2338"/>
      <c r="N56" s="680"/>
    </row>
    <row r="57" spans="2:14" ht="15" customHeight="1" x14ac:dyDescent="0.25">
      <c r="B57" s="679"/>
      <c r="C57" s="659"/>
      <c r="D57" s="659"/>
      <c r="E57" s="666"/>
      <c r="F57" s="666"/>
      <c r="G57" s="666"/>
      <c r="H57" s="667"/>
      <c r="I57" s="667"/>
      <c r="J57" s="667"/>
      <c r="K57" s="2338"/>
      <c r="L57" s="2338"/>
      <c r="M57" s="2338"/>
      <c r="N57" s="681"/>
    </row>
    <row r="58" spans="2:14" ht="15" customHeight="1" x14ac:dyDescent="0.25">
      <c r="B58" s="679"/>
      <c r="C58" s="2356" t="s">
        <v>2319</v>
      </c>
      <c r="D58" s="659"/>
      <c r="E58" s="548"/>
      <c r="F58" s="548"/>
      <c r="G58" s="548"/>
      <c r="H58" s="548"/>
      <c r="I58" s="548"/>
      <c r="J58" s="671"/>
      <c r="K58" s="2338"/>
      <c r="L58" s="2338"/>
      <c r="M58" s="2338"/>
      <c r="N58" s="681"/>
    </row>
    <row r="59" spans="2:14" ht="15" customHeight="1" x14ac:dyDescent="0.25">
      <c r="B59" s="679"/>
      <c r="C59" s="2356"/>
      <c r="D59" s="660"/>
      <c r="E59" s="548"/>
      <c r="F59" s="548"/>
      <c r="G59" s="548"/>
      <c r="H59" s="548"/>
      <c r="I59" s="548"/>
      <c r="J59" s="671"/>
      <c r="K59" s="2338"/>
      <c r="L59" s="2338"/>
      <c r="M59" s="2338"/>
      <c r="N59" s="681"/>
    </row>
    <row r="60" spans="2:14" ht="33.75" customHeight="1" x14ac:dyDescent="0.25">
      <c r="B60" s="679"/>
      <c r="C60" s="2356"/>
      <c r="D60" s="660"/>
      <c r="E60" s="548"/>
      <c r="F60" s="548"/>
      <c r="G60" s="548"/>
      <c r="H60" s="548"/>
      <c r="I60" s="548"/>
      <c r="J60" s="668"/>
      <c r="K60" s="2338"/>
      <c r="L60" s="2338"/>
      <c r="M60" s="2338"/>
      <c r="N60" s="681"/>
    </row>
    <row r="61" spans="2:14" ht="15" customHeight="1" x14ac:dyDescent="0.25">
      <c r="B61" s="679"/>
      <c r="C61" s="548"/>
      <c r="D61" s="548"/>
      <c r="E61" s="548"/>
      <c r="F61" s="548"/>
      <c r="G61" s="548"/>
      <c r="H61" s="548"/>
      <c r="I61" s="548"/>
      <c r="J61" s="683"/>
      <c r="K61" s="2338"/>
      <c r="L61" s="2338"/>
      <c r="M61" s="2338"/>
      <c r="N61" s="681"/>
    </row>
    <row r="62" spans="2:14" ht="9.75" customHeight="1" x14ac:dyDescent="0.25">
      <c r="B62" s="679"/>
      <c r="C62" s="660"/>
      <c r="D62" s="660"/>
      <c r="E62" s="660"/>
      <c r="F62" s="660"/>
      <c r="G62" s="660"/>
      <c r="H62" s="660"/>
      <c r="I62" s="660"/>
      <c r="J62" s="660"/>
      <c r="K62" s="2338"/>
      <c r="L62" s="2338"/>
      <c r="M62" s="2338"/>
      <c r="N62" s="681"/>
    </row>
    <row r="63" spans="2:14" ht="15" customHeight="1" x14ac:dyDescent="0.25">
      <c r="B63" s="679"/>
      <c r="C63" s="2348" t="s">
        <v>2320</v>
      </c>
      <c r="D63" s="660"/>
      <c r="E63" s="2358" t="s">
        <v>1117</v>
      </c>
      <c r="F63" s="672"/>
      <c r="G63" s="2362" t="s">
        <v>1120</v>
      </c>
      <c r="H63" s="660"/>
      <c r="I63" s="2359" t="s">
        <v>2317</v>
      </c>
      <c r="J63" s="672"/>
      <c r="K63" s="2338"/>
      <c r="L63" s="2338"/>
      <c r="M63" s="2338"/>
      <c r="N63" s="681"/>
    </row>
    <row r="64" spans="2:14" ht="15" customHeight="1" x14ac:dyDescent="0.25">
      <c r="B64" s="679"/>
      <c r="C64" s="2348"/>
      <c r="D64" s="660"/>
      <c r="E64" s="2358"/>
      <c r="F64" s="672"/>
      <c r="G64" s="2363"/>
      <c r="H64" s="660"/>
      <c r="I64" s="2359"/>
      <c r="J64" s="672"/>
      <c r="K64" s="2338"/>
      <c r="L64" s="2338"/>
      <c r="M64" s="2338"/>
      <c r="N64" s="681"/>
    </row>
    <row r="65" spans="2:14" ht="9.75" customHeight="1" x14ac:dyDescent="0.25">
      <c r="B65" s="679"/>
      <c r="C65" s="660"/>
      <c r="D65" s="660"/>
      <c r="E65" s="660"/>
      <c r="F65" s="660"/>
      <c r="G65" s="660"/>
      <c r="H65" s="660"/>
      <c r="I65" s="660"/>
      <c r="J65" s="660"/>
      <c r="K65" s="2338"/>
      <c r="L65" s="2338"/>
      <c r="M65" s="2338"/>
      <c r="N65" s="681"/>
    </row>
    <row r="66" spans="2:14" ht="36" customHeight="1" x14ac:dyDescent="0.25">
      <c r="B66" s="679"/>
      <c r="C66" s="660"/>
      <c r="D66" s="660"/>
      <c r="E66" s="2364" t="s">
        <v>2322</v>
      </c>
      <c r="F66" s="2364"/>
      <c r="G66" s="2364"/>
      <c r="H66" s="660"/>
      <c r="I66" s="660"/>
      <c r="J66" s="660"/>
      <c r="K66" s="2338"/>
      <c r="L66" s="2338"/>
      <c r="M66" s="2338"/>
      <c r="N66" s="681"/>
    </row>
    <row r="67" spans="2:14" ht="9.75" customHeight="1" x14ac:dyDescent="0.25">
      <c r="B67" s="679"/>
      <c r="C67" s="660"/>
      <c r="D67" s="660"/>
      <c r="E67" s="660"/>
      <c r="F67" s="660"/>
      <c r="G67" s="660"/>
      <c r="H67" s="660"/>
      <c r="I67" s="660"/>
      <c r="J67" s="660"/>
      <c r="K67" s="2338"/>
      <c r="L67" s="2338"/>
      <c r="M67" s="2338"/>
      <c r="N67" s="681"/>
    </row>
    <row r="68" spans="2:14" ht="15" customHeight="1" x14ac:dyDescent="0.25">
      <c r="B68" s="679"/>
      <c r="C68" s="2348" t="s">
        <v>2321</v>
      </c>
      <c r="D68" s="660"/>
      <c r="E68" s="2358" t="s">
        <v>1117</v>
      </c>
      <c r="F68" s="672"/>
      <c r="G68" s="2360" t="s">
        <v>1115</v>
      </c>
      <c r="H68" s="660"/>
      <c r="I68" s="2359" t="s">
        <v>2317</v>
      </c>
      <c r="J68" s="672"/>
      <c r="K68" s="2338"/>
      <c r="L68" s="2338"/>
      <c r="M68" s="2338"/>
      <c r="N68" s="681"/>
    </row>
    <row r="69" spans="2:14" ht="73.5" customHeight="1" x14ac:dyDescent="0.25">
      <c r="B69" s="679"/>
      <c r="C69" s="2348"/>
      <c r="D69" s="660"/>
      <c r="E69" s="2358"/>
      <c r="F69" s="672"/>
      <c r="G69" s="2361"/>
      <c r="H69" s="660"/>
      <c r="I69" s="2359"/>
      <c r="J69" s="672"/>
      <c r="K69" s="2338"/>
      <c r="L69" s="2338"/>
      <c r="M69" s="2338"/>
      <c r="N69" s="681"/>
    </row>
    <row r="70" spans="2:14" ht="39.75" customHeight="1" thickBot="1" x14ac:dyDescent="0.3">
      <c r="B70" s="684"/>
      <c r="C70" s="690"/>
      <c r="D70" s="690"/>
      <c r="E70" s="690"/>
      <c r="F70" s="690"/>
      <c r="G70" s="690"/>
      <c r="H70" s="690"/>
      <c r="I70" s="690"/>
      <c r="J70" s="690"/>
      <c r="K70" s="691"/>
      <c r="L70" s="686"/>
      <c r="M70" s="686"/>
      <c r="N70" s="692"/>
    </row>
    <row r="71" spans="2:14" ht="15" customHeight="1" x14ac:dyDescent="0.25">
      <c r="C71" s="660"/>
      <c r="D71" s="660"/>
      <c r="E71" s="660"/>
      <c r="F71" s="660"/>
      <c r="G71" s="660"/>
      <c r="H71" s="660"/>
      <c r="I71" s="660"/>
      <c r="J71" s="660"/>
      <c r="K71" s="662"/>
      <c r="L71" s="548"/>
      <c r="M71" s="548"/>
      <c r="N71" s="548"/>
    </row>
    <row r="72" spans="2:14" ht="15" customHeight="1" x14ac:dyDescent="0.25">
      <c r="C72" s="663"/>
      <c r="D72" s="663"/>
      <c r="E72" s="663"/>
      <c r="F72" s="663"/>
      <c r="G72" s="663"/>
      <c r="H72" s="660"/>
      <c r="I72" s="660"/>
      <c r="J72" s="660"/>
      <c r="K72" s="662"/>
      <c r="L72" s="548"/>
      <c r="M72" s="548"/>
      <c r="N72" s="548"/>
    </row>
    <row r="73" spans="2:14" ht="30" customHeight="1" x14ac:dyDescent="0.25">
      <c r="C73" s="663"/>
      <c r="D73" s="663"/>
      <c r="E73" s="663"/>
      <c r="F73" s="663"/>
      <c r="G73" s="663"/>
      <c r="H73" s="22"/>
      <c r="I73" s="22"/>
      <c r="J73" s="22"/>
      <c r="K73" s="662"/>
      <c r="L73" s="663"/>
      <c r="M73" s="548"/>
      <c r="N73" s="548"/>
    </row>
    <row r="74" spans="2:14" ht="30" customHeight="1" x14ac:dyDescent="0.25">
      <c r="C74" s="663"/>
      <c r="D74" s="663"/>
      <c r="E74" s="663"/>
      <c r="F74" s="663"/>
      <c r="G74" s="663"/>
      <c r="H74" s="660"/>
      <c r="I74" s="660"/>
      <c r="J74" s="660"/>
      <c r="K74" s="662"/>
      <c r="L74" s="548"/>
      <c r="M74" s="548"/>
      <c r="N74" s="548"/>
    </row>
    <row r="75" spans="2:14" ht="30" customHeight="1" x14ac:dyDescent="0.25">
      <c r="C75" s="663"/>
      <c r="D75" s="663"/>
      <c r="E75" s="663"/>
      <c r="F75" s="663"/>
      <c r="G75" s="663"/>
      <c r="H75" s="22"/>
      <c r="I75" s="22"/>
      <c r="J75" s="22"/>
      <c r="K75" s="662"/>
      <c r="L75" s="548"/>
      <c r="M75" s="548"/>
      <c r="N75" s="548"/>
    </row>
    <row r="76" spans="2:14" ht="30" customHeight="1" x14ac:dyDescent="0.25">
      <c r="C76" s="660"/>
      <c r="D76" s="660"/>
      <c r="E76" s="660"/>
      <c r="F76" s="660"/>
      <c r="G76" s="660"/>
      <c r="H76" s="660"/>
      <c r="I76" s="660"/>
      <c r="J76" s="660"/>
      <c r="K76" s="662"/>
      <c r="L76" s="548"/>
      <c r="M76" s="548"/>
      <c r="N76" s="548"/>
    </row>
    <row r="77" spans="2:14" ht="30" customHeight="1" x14ac:dyDescent="0.25">
      <c r="C77" s="660"/>
      <c r="D77" s="660"/>
      <c r="E77" s="660"/>
      <c r="F77" s="660"/>
      <c r="G77" s="660"/>
      <c r="H77" s="660"/>
      <c r="I77" s="660"/>
      <c r="J77" s="660"/>
      <c r="K77" s="662"/>
      <c r="L77" s="663"/>
      <c r="M77" s="548"/>
      <c r="N77" s="548"/>
    </row>
    <row r="78" spans="2:14" ht="30" customHeight="1" x14ac:dyDescent="0.25">
      <c r="C78" s="660"/>
      <c r="D78" s="660"/>
      <c r="E78" s="660"/>
      <c r="F78" s="660"/>
      <c r="G78" s="660"/>
      <c r="H78" s="660"/>
      <c r="I78" s="660"/>
      <c r="J78" s="660"/>
      <c r="K78" s="662"/>
      <c r="L78" s="548"/>
      <c r="M78" s="548"/>
      <c r="N78" s="548"/>
    </row>
    <row r="79" spans="2:14" ht="30" customHeight="1" x14ac:dyDescent="0.25">
      <c r="C79" s="660"/>
      <c r="D79" s="660"/>
      <c r="E79" s="660"/>
      <c r="F79" s="660"/>
      <c r="G79" s="660"/>
      <c r="H79" s="660"/>
      <c r="I79" s="660"/>
      <c r="J79" s="660"/>
      <c r="K79" s="662"/>
      <c r="L79" s="548"/>
      <c r="M79" s="548"/>
      <c r="N79" s="548"/>
    </row>
    <row r="80" spans="2:14" ht="30" customHeight="1" x14ac:dyDescent="0.25">
      <c r="C80" s="660"/>
      <c r="D80" s="660"/>
      <c r="E80" s="660"/>
      <c r="F80" s="660"/>
      <c r="G80" s="660"/>
      <c r="H80" s="660"/>
      <c r="I80" s="660"/>
      <c r="J80" s="660"/>
      <c r="K80" s="662"/>
      <c r="L80" s="548"/>
      <c r="M80" s="548"/>
      <c r="N80" s="548"/>
    </row>
    <row r="81" spans="3:16" ht="30" customHeight="1" x14ac:dyDescent="0.25">
      <c r="C81" s="660"/>
      <c r="D81" s="660"/>
      <c r="E81" s="660"/>
      <c r="F81" s="660"/>
      <c r="G81" s="660"/>
      <c r="H81" s="660"/>
      <c r="I81" s="660"/>
      <c r="J81" s="660"/>
      <c r="K81" s="661"/>
      <c r="L81" s="661"/>
      <c r="M81" s="661"/>
      <c r="N81" s="661"/>
      <c r="O81" s="18"/>
      <c r="P81" s="18"/>
    </row>
    <row r="82" spans="3:16" ht="30" customHeight="1" x14ac:dyDescent="0.25">
      <c r="C82" s="660"/>
      <c r="D82" s="660"/>
      <c r="E82" s="660"/>
      <c r="F82" s="660"/>
      <c r="G82" s="660"/>
      <c r="H82" s="660"/>
      <c r="I82" s="660"/>
      <c r="J82" s="660"/>
      <c r="K82" s="548"/>
      <c r="L82" s="548"/>
      <c r="M82" s="548"/>
      <c r="N82" s="548"/>
    </row>
    <row r="83" spans="3:16" ht="30" customHeight="1" x14ac:dyDescent="0.25">
      <c r="C83" s="663"/>
      <c r="D83" s="663"/>
      <c r="E83" s="663"/>
      <c r="F83" s="663"/>
      <c r="G83" s="663"/>
      <c r="H83" s="660"/>
      <c r="I83" s="660"/>
      <c r="J83" s="660"/>
      <c r="K83" s="548"/>
      <c r="L83" s="548"/>
      <c r="M83" s="548"/>
      <c r="N83" s="548"/>
    </row>
    <row r="84" spans="3:16" ht="30" customHeight="1" x14ac:dyDescent="0.25">
      <c r="C84" s="663"/>
      <c r="D84" s="663"/>
      <c r="E84" s="663"/>
      <c r="F84" s="663"/>
      <c r="G84" s="663"/>
      <c r="H84" s="22"/>
      <c r="I84" s="22"/>
      <c r="J84" s="22"/>
      <c r="K84" s="548"/>
      <c r="L84" s="548"/>
      <c r="M84" s="548"/>
      <c r="N84" s="548"/>
    </row>
    <row r="85" spans="3:16" ht="30" customHeight="1" x14ac:dyDescent="0.25">
      <c r="C85" s="663"/>
      <c r="D85" s="663"/>
      <c r="E85" s="663"/>
      <c r="F85" s="663"/>
      <c r="G85" s="663"/>
      <c r="H85" s="22"/>
      <c r="I85" s="22"/>
      <c r="J85" s="22"/>
      <c r="K85" s="663"/>
      <c r="L85" s="663"/>
      <c r="M85" s="663"/>
      <c r="N85" s="663"/>
      <c r="O85" s="16"/>
      <c r="P85" s="16"/>
    </row>
    <row r="86" spans="3:16" ht="30" customHeight="1" x14ac:dyDescent="0.25">
      <c r="C86" s="663"/>
      <c r="D86" s="663"/>
      <c r="E86" s="663"/>
      <c r="F86" s="663"/>
      <c r="G86" s="663"/>
      <c r="H86" s="660"/>
      <c r="I86" s="660"/>
      <c r="J86" s="660"/>
      <c r="K86" s="663"/>
      <c r="L86" s="663"/>
      <c r="M86" s="663"/>
      <c r="N86" s="663"/>
      <c r="O86" s="16"/>
      <c r="P86" s="16"/>
    </row>
    <row r="87" spans="3:16" ht="30" customHeight="1" x14ac:dyDescent="0.25">
      <c r="C87" s="663"/>
      <c r="D87" s="663"/>
      <c r="E87" s="663"/>
      <c r="F87" s="663"/>
      <c r="G87" s="663"/>
      <c r="H87" s="22"/>
      <c r="I87" s="22"/>
      <c r="J87" s="22"/>
      <c r="K87" s="663"/>
      <c r="L87" s="663"/>
      <c r="M87" s="663"/>
      <c r="N87" s="663"/>
      <c r="O87" s="16"/>
      <c r="P87" s="16"/>
    </row>
    <row r="88" spans="3:16" ht="30" customHeight="1" x14ac:dyDescent="0.25">
      <c r="C88" s="663"/>
      <c r="D88" s="663"/>
      <c r="E88" s="663"/>
      <c r="F88" s="663"/>
      <c r="G88" s="663"/>
      <c r="H88" s="660"/>
      <c r="I88" s="660"/>
      <c r="J88" s="660"/>
      <c r="K88" s="663"/>
      <c r="L88" s="663"/>
      <c r="M88" s="663"/>
      <c r="N88" s="663"/>
      <c r="O88" s="16"/>
      <c r="P88" s="16"/>
    </row>
    <row r="89" spans="3:16" ht="30" customHeight="1" x14ac:dyDescent="0.25">
      <c r="C89" s="663"/>
      <c r="D89" s="663"/>
      <c r="E89" s="663"/>
      <c r="F89" s="663"/>
      <c r="G89" s="663"/>
      <c r="H89" s="22"/>
      <c r="I89" s="22"/>
      <c r="J89" s="22"/>
      <c r="K89" s="663"/>
      <c r="L89" s="663"/>
      <c r="M89" s="663"/>
      <c r="N89" s="663"/>
      <c r="O89" s="16"/>
      <c r="P89" s="16"/>
    </row>
    <row r="90" spans="3:16" ht="30" customHeight="1" x14ac:dyDescent="0.25">
      <c r="C90" s="663"/>
      <c r="D90" s="663"/>
      <c r="E90" s="663"/>
      <c r="F90" s="663"/>
      <c r="G90" s="663"/>
      <c r="H90" s="22"/>
      <c r="I90" s="22"/>
      <c r="J90" s="22"/>
      <c r="K90" s="663"/>
      <c r="L90" s="663"/>
      <c r="M90" s="663"/>
      <c r="N90" s="663"/>
      <c r="O90" s="16"/>
      <c r="P90" s="16"/>
    </row>
    <row r="91" spans="3:16" ht="30" customHeight="1" x14ac:dyDescent="0.25">
      <c r="C91" s="663"/>
      <c r="D91" s="663"/>
      <c r="E91" s="663"/>
      <c r="F91" s="663"/>
      <c r="G91" s="663"/>
      <c r="H91" s="660"/>
      <c r="I91" s="660"/>
      <c r="J91" s="660"/>
      <c r="K91" s="663"/>
      <c r="L91" s="663"/>
      <c r="M91" s="663"/>
      <c r="N91" s="663"/>
      <c r="O91" s="16"/>
      <c r="P91" s="16"/>
    </row>
    <row r="92" spans="3:16" ht="30" customHeight="1" x14ac:dyDescent="0.25">
      <c r="C92" s="663"/>
      <c r="D92" s="663"/>
      <c r="E92" s="663"/>
      <c r="F92" s="663"/>
      <c r="G92" s="663"/>
      <c r="H92" s="22"/>
      <c r="I92" s="22"/>
      <c r="J92" s="22"/>
      <c r="K92" s="663"/>
      <c r="L92" s="663"/>
      <c r="M92" s="663"/>
      <c r="N92" s="663"/>
      <c r="O92" s="16"/>
      <c r="P92" s="16"/>
    </row>
    <row r="93" spans="3:16" ht="30" customHeight="1" x14ac:dyDescent="0.25">
      <c r="C93" s="663"/>
      <c r="D93" s="663"/>
      <c r="E93" s="663"/>
      <c r="F93" s="663"/>
      <c r="G93" s="663"/>
      <c r="H93" s="22"/>
      <c r="I93" s="22"/>
      <c r="J93" s="22"/>
      <c r="K93" s="662"/>
      <c r="L93" s="663"/>
      <c r="M93" s="663"/>
      <c r="N93" s="663"/>
      <c r="O93" s="16"/>
      <c r="P93" s="16"/>
    </row>
    <row r="94" spans="3:16" ht="30" customHeight="1" x14ac:dyDescent="0.25">
      <c r="C94" s="663"/>
      <c r="D94" s="663"/>
      <c r="E94" s="663"/>
      <c r="F94" s="663"/>
      <c r="G94" s="663"/>
      <c r="H94" s="660"/>
      <c r="I94" s="660"/>
      <c r="J94" s="660"/>
      <c r="K94" s="662"/>
      <c r="L94" s="663"/>
      <c r="M94" s="663"/>
      <c r="N94" s="663"/>
      <c r="O94" s="16"/>
      <c r="P94" s="16"/>
    </row>
    <row r="95" spans="3:16" ht="30" customHeight="1" x14ac:dyDescent="0.25">
      <c r="C95" s="663"/>
      <c r="D95" s="663"/>
      <c r="E95" s="663"/>
      <c r="F95" s="663"/>
      <c r="G95" s="663"/>
      <c r="H95" s="22"/>
      <c r="I95" s="22"/>
      <c r="J95" s="22"/>
      <c r="K95" s="662"/>
      <c r="L95" s="663"/>
      <c r="M95" s="663"/>
      <c r="N95" s="663"/>
      <c r="O95" s="16"/>
      <c r="P95" s="16"/>
    </row>
    <row r="96" spans="3:16" ht="30" customHeight="1" x14ac:dyDescent="0.25">
      <c r="C96" s="663"/>
      <c r="D96" s="663"/>
      <c r="E96" s="663"/>
      <c r="F96" s="663"/>
      <c r="G96" s="663"/>
      <c r="H96" s="660"/>
      <c r="I96" s="660"/>
      <c r="J96" s="660"/>
      <c r="K96" s="662"/>
      <c r="L96" s="663"/>
      <c r="M96" s="663"/>
      <c r="N96" s="663"/>
      <c r="O96" s="16"/>
      <c r="P96" s="16"/>
    </row>
    <row r="97" spans="3:16" ht="30" customHeight="1" x14ac:dyDescent="0.25">
      <c r="C97" s="663"/>
      <c r="D97" s="663"/>
      <c r="E97" s="663"/>
      <c r="F97" s="663"/>
      <c r="G97" s="663"/>
      <c r="H97" s="22"/>
      <c r="I97" s="22"/>
      <c r="J97" s="22"/>
      <c r="K97" s="662"/>
      <c r="L97" s="663"/>
      <c r="M97" s="663"/>
      <c r="N97" s="663"/>
      <c r="O97" s="16"/>
      <c r="P97" s="16"/>
    </row>
    <row r="98" spans="3:16" ht="30" customHeight="1" x14ac:dyDescent="0.25">
      <c r="C98" s="663"/>
      <c r="D98" s="663"/>
      <c r="E98" s="663"/>
      <c r="F98" s="663"/>
      <c r="G98" s="663"/>
      <c r="H98" s="660"/>
      <c r="I98" s="660"/>
      <c r="J98" s="660"/>
      <c r="K98" s="662"/>
      <c r="L98" s="663"/>
      <c r="M98" s="663"/>
      <c r="N98" s="663"/>
      <c r="O98" s="16"/>
      <c r="P98" s="16"/>
    </row>
    <row r="99" spans="3:16" ht="30" customHeight="1" x14ac:dyDescent="0.25">
      <c r="C99" s="663"/>
      <c r="D99" s="663"/>
      <c r="E99" s="663"/>
      <c r="F99" s="663"/>
      <c r="G99" s="663"/>
      <c r="H99" s="22"/>
      <c r="I99" s="22"/>
      <c r="J99" s="22"/>
      <c r="K99" s="662"/>
      <c r="L99" s="663"/>
      <c r="M99" s="663"/>
      <c r="N99" s="663"/>
      <c r="O99" s="16"/>
      <c r="P99" s="16"/>
    </row>
    <row r="100" spans="3:16" ht="30" customHeight="1" x14ac:dyDescent="0.25">
      <c r="C100" s="663"/>
      <c r="D100" s="663"/>
      <c r="E100" s="663"/>
      <c r="F100" s="663"/>
      <c r="G100" s="663"/>
      <c r="H100" s="660"/>
      <c r="I100" s="660"/>
      <c r="J100" s="660"/>
      <c r="K100" s="662"/>
      <c r="L100" s="663"/>
      <c r="M100" s="663"/>
      <c r="N100" s="663"/>
      <c r="O100" s="16"/>
      <c r="P100" s="16"/>
    </row>
    <row r="101" spans="3:16" ht="30" customHeight="1" x14ac:dyDescent="0.25">
      <c r="C101" s="663"/>
      <c r="D101" s="663"/>
      <c r="E101" s="663"/>
      <c r="F101" s="663"/>
      <c r="G101" s="663"/>
      <c r="H101" s="22"/>
      <c r="I101" s="22"/>
      <c r="J101" s="22"/>
      <c r="K101" s="662"/>
      <c r="L101" s="663"/>
      <c r="M101" s="663"/>
      <c r="N101" s="663"/>
      <c r="O101" s="16"/>
      <c r="P101" s="16"/>
    </row>
    <row r="102" spans="3:16" ht="30" customHeight="1" x14ac:dyDescent="0.25">
      <c r="C102" s="660"/>
      <c r="D102" s="660"/>
      <c r="E102" s="660"/>
      <c r="F102" s="660"/>
      <c r="G102" s="660"/>
      <c r="H102" s="660"/>
      <c r="I102" s="660"/>
      <c r="J102" s="660"/>
      <c r="K102" s="662"/>
      <c r="L102" s="663"/>
      <c r="M102" s="663"/>
      <c r="N102" s="663"/>
      <c r="O102" s="16"/>
      <c r="P102" s="16"/>
    </row>
    <row r="103" spans="3:16" ht="30" customHeight="1" x14ac:dyDescent="0.25">
      <c r="C103" s="660"/>
      <c r="D103" s="660"/>
      <c r="E103" s="660"/>
      <c r="F103" s="660"/>
      <c r="G103" s="660"/>
      <c r="H103" s="660"/>
      <c r="I103" s="660"/>
      <c r="J103" s="660"/>
      <c r="K103" s="662"/>
      <c r="L103" s="663"/>
      <c r="M103" s="663"/>
      <c r="N103" s="663"/>
      <c r="O103" s="16"/>
      <c r="P103" s="16"/>
    </row>
    <row r="104" spans="3:16" ht="30" customHeight="1" x14ac:dyDescent="0.25">
      <c r="C104" s="660"/>
      <c r="D104" s="660"/>
      <c r="E104" s="660"/>
      <c r="F104" s="660"/>
      <c r="G104" s="660"/>
      <c r="H104" s="660"/>
      <c r="I104" s="660"/>
      <c r="J104" s="660"/>
      <c r="K104" s="662"/>
      <c r="L104" s="663"/>
      <c r="M104" s="663"/>
      <c r="N104" s="663"/>
      <c r="O104" s="16"/>
      <c r="P104" s="16"/>
    </row>
    <row r="105" spans="3:16" ht="30" customHeight="1" x14ac:dyDescent="0.25">
      <c r="C105" s="660"/>
      <c r="D105" s="660"/>
      <c r="E105" s="660"/>
      <c r="F105" s="660"/>
      <c r="G105" s="660"/>
      <c r="H105" s="660"/>
      <c r="I105" s="660"/>
      <c r="J105" s="660"/>
      <c r="K105" s="662"/>
      <c r="L105" s="663"/>
      <c r="M105" s="663"/>
      <c r="N105" s="663"/>
      <c r="O105" s="16"/>
      <c r="P105" s="16"/>
    </row>
    <row r="106" spans="3:16" ht="30" customHeight="1" x14ac:dyDescent="0.25">
      <c r="C106" s="663"/>
      <c r="D106" s="663"/>
      <c r="E106" s="663"/>
      <c r="F106" s="663"/>
      <c r="G106" s="663"/>
      <c r="H106" s="660"/>
      <c r="I106" s="660"/>
      <c r="J106" s="660"/>
      <c r="K106" s="662"/>
      <c r="L106" s="663"/>
      <c r="M106" s="663"/>
      <c r="N106" s="663"/>
      <c r="O106" s="16"/>
      <c r="P106" s="16"/>
    </row>
    <row r="107" spans="3:16" ht="30" customHeight="1" x14ac:dyDescent="0.25">
      <c r="C107" s="663"/>
      <c r="D107" s="663"/>
      <c r="E107" s="663"/>
      <c r="F107" s="663"/>
      <c r="G107" s="663"/>
      <c r="H107" s="22"/>
      <c r="I107" s="22"/>
      <c r="J107" s="22"/>
      <c r="K107" s="662"/>
      <c r="L107" s="663"/>
      <c r="M107" s="663"/>
      <c r="N107" s="663"/>
      <c r="O107" s="16"/>
      <c r="P107" s="16"/>
    </row>
    <row r="108" spans="3:16" ht="30" customHeight="1" x14ac:dyDescent="0.25">
      <c r="C108" s="660"/>
      <c r="D108" s="660"/>
      <c r="E108" s="660"/>
      <c r="F108" s="660"/>
      <c r="G108" s="660"/>
      <c r="H108" s="660"/>
      <c r="I108" s="660"/>
      <c r="J108" s="660"/>
      <c r="K108" s="662"/>
      <c r="L108" s="663"/>
      <c r="M108" s="548"/>
      <c r="N108" s="548"/>
    </row>
    <row r="109" spans="3:16" ht="30" customHeight="1" x14ac:dyDescent="0.25">
      <c r="C109" s="663"/>
      <c r="D109" s="663"/>
      <c r="E109" s="663"/>
      <c r="F109" s="663"/>
      <c r="G109" s="663"/>
      <c r="H109" s="660"/>
      <c r="I109" s="660"/>
      <c r="J109" s="660"/>
      <c r="K109" s="662"/>
      <c r="L109" s="548"/>
      <c r="M109" s="548"/>
      <c r="N109" s="548"/>
    </row>
    <row r="110" spans="3:16" ht="30" customHeight="1" x14ac:dyDescent="0.25">
      <c r="C110" s="663"/>
      <c r="D110" s="663"/>
      <c r="E110" s="663"/>
      <c r="F110" s="663"/>
      <c r="G110" s="663"/>
      <c r="H110" s="22"/>
      <c r="I110" s="22"/>
      <c r="J110" s="22"/>
      <c r="K110" s="662"/>
      <c r="L110" s="548"/>
      <c r="M110" s="548"/>
      <c r="N110" s="548"/>
    </row>
    <row r="111" spans="3:16" ht="30" customHeight="1" x14ac:dyDescent="0.25">
      <c r="C111" s="663"/>
      <c r="D111" s="663"/>
      <c r="E111" s="663"/>
      <c r="F111" s="663"/>
      <c r="G111" s="663"/>
      <c r="H111" s="22"/>
      <c r="I111" s="22"/>
      <c r="J111" s="22"/>
      <c r="K111" s="662"/>
      <c r="L111" s="548"/>
      <c r="M111" s="548"/>
      <c r="N111" s="548"/>
    </row>
    <row r="112" spans="3:16" ht="30" customHeight="1" x14ac:dyDescent="0.25">
      <c r="C112" s="660"/>
      <c r="D112" s="660"/>
      <c r="E112" s="660"/>
      <c r="F112" s="660"/>
      <c r="G112" s="660"/>
      <c r="H112" s="660"/>
      <c r="I112" s="660"/>
      <c r="J112" s="660"/>
      <c r="K112" s="662"/>
      <c r="L112" s="548"/>
      <c r="M112" s="548"/>
      <c r="N112" s="548"/>
    </row>
    <row r="113" spans="3:14" ht="30" customHeight="1" x14ac:dyDescent="0.25">
      <c r="C113" s="660"/>
      <c r="D113" s="660"/>
      <c r="E113" s="660"/>
      <c r="F113" s="660"/>
      <c r="G113" s="660"/>
      <c r="H113" s="660"/>
      <c r="I113" s="660"/>
      <c r="J113" s="660"/>
      <c r="K113" s="662"/>
      <c r="L113" s="548"/>
      <c r="M113" s="548"/>
      <c r="N113" s="548"/>
    </row>
    <row r="114" spans="3:14" ht="30" customHeight="1" x14ac:dyDescent="0.25">
      <c r="C114" s="660"/>
      <c r="D114" s="660"/>
      <c r="E114" s="660"/>
      <c r="F114" s="660"/>
      <c r="G114" s="660"/>
      <c r="H114" s="660"/>
      <c r="I114" s="660"/>
      <c r="J114" s="660"/>
      <c r="K114" s="662"/>
      <c r="L114" s="548"/>
      <c r="M114" s="548"/>
      <c r="N114" s="548"/>
    </row>
    <row r="115" spans="3:14" ht="30" customHeight="1" x14ac:dyDescent="0.25">
      <c r="C115" s="660"/>
      <c r="D115" s="660"/>
      <c r="E115" s="660"/>
      <c r="F115" s="660"/>
      <c r="G115" s="660"/>
      <c r="H115" s="660"/>
      <c r="I115" s="660"/>
      <c r="J115" s="660"/>
      <c r="K115" s="548"/>
      <c r="L115" s="548"/>
      <c r="M115" s="548"/>
      <c r="N115" s="548"/>
    </row>
    <row r="116" spans="3:14" ht="30" customHeight="1" x14ac:dyDescent="0.25">
      <c r="C116" s="660"/>
      <c r="D116" s="660"/>
      <c r="E116" s="660"/>
      <c r="F116" s="660"/>
      <c r="G116" s="660"/>
      <c r="H116" s="660"/>
      <c r="I116" s="660"/>
      <c r="J116" s="660"/>
      <c r="K116" s="548"/>
      <c r="L116" s="548"/>
      <c r="M116" s="548"/>
      <c r="N116" s="548"/>
    </row>
    <row r="117" spans="3:14" ht="30" customHeight="1" x14ac:dyDescent="0.25">
      <c r="C117" s="660"/>
      <c r="D117" s="660"/>
      <c r="E117" s="660"/>
      <c r="F117" s="660"/>
      <c r="G117" s="660"/>
      <c r="H117" s="660"/>
      <c r="I117" s="660"/>
      <c r="J117" s="660"/>
      <c r="K117" s="548"/>
      <c r="L117" s="548"/>
      <c r="M117" s="548"/>
      <c r="N117" s="548"/>
    </row>
    <row r="118" spans="3:14" ht="30" customHeight="1" x14ac:dyDescent="0.25">
      <c r="C118" s="660"/>
      <c r="D118" s="660"/>
      <c r="E118" s="660"/>
      <c r="F118" s="660"/>
      <c r="G118" s="660"/>
      <c r="H118" s="660"/>
      <c r="I118" s="660"/>
      <c r="J118" s="660"/>
      <c r="K118" s="548"/>
      <c r="L118" s="548"/>
      <c r="M118" s="548"/>
      <c r="N118" s="548"/>
    </row>
    <row r="119" spans="3:14" ht="30" customHeight="1" x14ac:dyDescent="0.25">
      <c r="C119" s="660"/>
      <c r="D119" s="660"/>
      <c r="E119" s="660"/>
      <c r="F119" s="660"/>
      <c r="G119" s="660"/>
      <c r="H119" s="660"/>
      <c r="I119" s="660"/>
      <c r="J119" s="660"/>
      <c r="K119" s="548"/>
      <c r="L119" s="548"/>
      <c r="M119" s="548"/>
      <c r="N119" s="548"/>
    </row>
    <row r="120" spans="3:14" ht="30" customHeight="1" x14ac:dyDescent="0.25">
      <c r="C120" s="663"/>
      <c r="D120" s="663"/>
      <c r="E120" s="663"/>
      <c r="F120" s="663"/>
      <c r="G120" s="663"/>
      <c r="H120" s="660"/>
      <c r="I120" s="660"/>
      <c r="J120" s="660"/>
      <c r="K120" s="548"/>
      <c r="L120" s="548"/>
      <c r="M120" s="548"/>
      <c r="N120" s="548"/>
    </row>
    <row r="121" spans="3:14" ht="30" customHeight="1" x14ac:dyDescent="0.25">
      <c r="C121" s="663"/>
      <c r="D121" s="663"/>
      <c r="E121" s="663"/>
      <c r="F121" s="663"/>
      <c r="G121" s="663"/>
      <c r="H121" s="22"/>
      <c r="I121" s="22"/>
      <c r="J121" s="22"/>
      <c r="K121" s="548"/>
      <c r="L121" s="548"/>
      <c r="M121" s="548"/>
      <c r="N121" s="548"/>
    </row>
    <row r="122" spans="3:14" ht="30" customHeight="1" x14ac:dyDescent="0.25">
      <c r="C122" s="660"/>
      <c r="D122" s="660"/>
      <c r="E122" s="660"/>
      <c r="F122" s="660"/>
      <c r="G122" s="660"/>
      <c r="H122" s="660"/>
      <c r="I122" s="660"/>
      <c r="J122" s="660"/>
      <c r="K122" s="548"/>
      <c r="L122" s="548"/>
      <c r="M122" s="548"/>
      <c r="N122" s="548"/>
    </row>
    <row r="123" spans="3:14" ht="30" customHeight="1" x14ac:dyDescent="0.25">
      <c r="C123" s="660"/>
      <c r="D123" s="660"/>
      <c r="E123" s="660"/>
      <c r="F123" s="660"/>
      <c r="G123" s="660"/>
      <c r="H123" s="660"/>
      <c r="I123" s="660"/>
      <c r="J123" s="660"/>
      <c r="K123" s="548"/>
      <c r="L123" s="548"/>
      <c r="M123" s="548"/>
      <c r="N123" s="548"/>
    </row>
    <row r="124" spans="3:14" ht="30" customHeight="1" x14ac:dyDescent="0.25">
      <c r="C124" s="660"/>
      <c r="D124" s="660"/>
      <c r="E124" s="660"/>
      <c r="F124" s="660"/>
      <c r="G124" s="660"/>
      <c r="H124" s="660"/>
      <c r="I124" s="660"/>
      <c r="J124" s="660"/>
      <c r="K124" s="548"/>
      <c r="L124" s="548"/>
      <c r="M124" s="548"/>
      <c r="N124" s="548"/>
    </row>
    <row r="125" spans="3:14" ht="30" customHeight="1" x14ac:dyDescent="0.25">
      <c r="C125" s="660"/>
      <c r="D125" s="660"/>
      <c r="E125" s="660"/>
      <c r="F125" s="660"/>
      <c r="G125" s="660"/>
      <c r="H125" s="660"/>
      <c r="I125" s="660"/>
      <c r="J125" s="660"/>
      <c r="K125" s="548"/>
      <c r="L125" s="548"/>
      <c r="M125" s="548"/>
      <c r="N125" s="548"/>
    </row>
    <row r="126" spans="3:14" ht="30" customHeight="1" x14ac:dyDescent="0.25">
      <c r="C126" s="663"/>
      <c r="D126" s="663"/>
      <c r="E126" s="663"/>
      <c r="F126" s="663"/>
      <c r="G126" s="663"/>
      <c r="H126" s="660"/>
      <c r="I126" s="660"/>
      <c r="J126" s="660"/>
      <c r="K126" s="548"/>
      <c r="L126" s="548"/>
      <c r="M126" s="548"/>
      <c r="N126" s="548"/>
    </row>
    <row r="127" spans="3:14" ht="30" customHeight="1" x14ac:dyDescent="0.25">
      <c r="C127" s="663"/>
      <c r="D127" s="663"/>
      <c r="E127" s="663"/>
      <c r="F127" s="663"/>
      <c r="G127" s="663"/>
      <c r="H127" s="22"/>
      <c r="I127" s="22"/>
      <c r="J127" s="22"/>
      <c r="K127" s="548"/>
      <c r="L127" s="548"/>
      <c r="M127" s="548"/>
      <c r="N127" s="548"/>
    </row>
    <row r="128" spans="3:14" ht="30" customHeight="1" x14ac:dyDescent="0.25">
      <c r="C128" s="660"/>
      <c r="D128" s="660"/>
      <c r="E128" s="660"/>
      <c r="F128" s="660"/>
      <c r="G128" s="660"/>
      <c r="H128" s="660"/>
      <c r="I128" s="660"/>
      <c r="J128" s="660"/>
      <c r="K128" s="548"/>
      <c r="L128" s="548"/>
      <c r="M128" s="548"/>
      <c r="N128" s="548"/>
    </row>
    <row r="129" spans="3:10" ht="30" customHeight="1" x14ac:dyDescent="0.25">
      <c r="C129" s="20"/>
      <c r="D129" s="20"/>
      <c r="E129" s="20"/>
      <c r="F129" s="20"/>
      <c r="G129" s="20"/>
      <c r="H129" s="20"/>
      <c r="I129" s="20"/>
      <c r="J129" s="20"/>
    </row>
    <row r="130" spans="3:10" ht="30" customHeight="1" x14ac:dyDescent="0.25">
      <c r="C130" s="21"/>
      <c r="D130" s="21"/>
      <c r="E130" s="21"/>
      <c r="F130" s="21"/>
      <c r="G130" s="21"/>
      <c r="H130" s="20"/>
      <c r="I130" s="20"/>
      <c r="J130" s="20"/>
    </row>
    <row r="131" spans="3:10" ht="30" customHeight="1" x14ac:dyDescent="0.25">
      <c r="C131" s="21"/>
      <c r="D131" s="21"/>
      <c r="E131" s="21"/>
      <c r="F131" s="21"/>
      <c r="G131" s="21"/>
      <c r="H131" s="22"/>
      <c r="I131" s="22"/>
      <c r="J131" s="22"/>
    </row>
    <row r="132" spans="3:10" ht="30" customHeight="1" x14ac:dyDescent="0.25">
      <c r="C132" s="21"/>
      <c r="D132" s="21"/>
      <c r="E132" s="21"/>
      <c r="F132" s="21"/>
      <c r="G132" s="21"/>
      <c r="H132" s="22"/>
      <c r="I132" s="22"/>
      <c r="J132" s="22"/>
    </row>
    <row r="133" spans="3:10" ht="30" customHeight="1" x14ac:dyDescent="0.25">
      <c r="C133" s="21"/>
      <c r="D133" s="21"/>
      <c r="E133" s="21"/>
      <c r="F133" s="21"/>
      <c r="G133" s="21"/>
      <c r="H133" s="20"/>
      <c r="I133" s="20"/>
      <c r="J133" s="20"/>
    </row>
    <row r="134" spans="3:10" ht="30" customHeight="1" x14ac:dyDescent="0.25">
      <c r="C134" s="21"/>
      <c r="D134" s="21"/>
      <c r="E134" s="21"/>
      <c r="F134" s="21"/>
      <c r="G134" s="21"/>
      <c r="H134" s="22"/>
      <c r="I134" s="22"/>
      <c r="J134" s="22"/>
    </row>
    <row r="135" spans="3:10" ht="30" customHeight="1" x14ac:dyDescent="0.25">
      <c r="C135" s="20"/>
      <c r="D135" s="20"/>
      <c r="E135" s="20"/>
      <c r="F135" s="20"/>
      <c r="G135" s="20"/>
      <c r="H135" s="20"/>
      <c r="I135" s="20"/>
      <c r="J135" s="20"/>
    </row>
    <row r="136" spans="3:10" ht="30" customHeight="1" x14ac:dyDescent="0.25">
      <c r="C136" s="21"/>
      <c r="D136" s="21"/>
      <c r="E136" s="21"/>
      <c r="F136" s="21"/>
      <c r="G136" s="21"/>
      <c r="H136" s="20"/>
      <c r="I136" s="20"/>
      <c r="J136" s="20"/>
    </row>
    <row r="137" spans="3:10" ht="30" customHeight="1" x14ac:dyDescent="0.25">
      <c r="C137" s="21"/>
      <c r="D137" s="21"/>
      <c r="E137" s="21"/>
      <c r="F137" s="21"/>
      <c r="G137" s="21"/>
      <c r="H137" s="22"/>
      <c r="I137" s="22"/>
      <c r="J137" s="22"/>
    </row>
    <row r="138" spans="3:10" ht="30" customHeight="1" x14ac:dyDescent="0.25">
      <c r="C138" s="20"/>
      <c r="D138" s="20"/>
      <c r="E138" s="20"/>
      <c r="F138" s="20"/>
      <c r="G138" s="20"/>
      <c r="H138" s="20"/>
      <c r="I138" s="20"/>
      <c r="J138" s="20"/>
    </row>
    <row r="139" spans="3:10" ht="30" customHeight="1" x14ac:dyDescent="0.25">
      <c r="C139" s="21"/>
      <c r="D139" s="21"/>
      <c r="E139" s="21"/>
      <c r="F139" s="21"/>
      <c r="G139" s="21"/>
      <c r="H139" s="20"/>
      <c r="I139" s="20"/>
      <c r="J139" s="20"/>
    </row>
    <row r="140" spans="3:10" ht="30" customHeight="1" x14ac:dyDescent="0.25">
      <c r="C140" s="21"/>
      <c r="D140" s="21"/>
      <c r="E140" s="21"/>
      <c r="F140" s="21"/>
      <c r="G140" s="21"/>
      <c r="H140" s="22"/>
      <c r="I140" s="22"/>
      <c r="J140" s="22"/>
    </row>
    <row r="141" spans="3:10" ht="30" customHeight="1" x14ac:dyDescent="0.25">
      <c r="C141" s="21"/>
      <c r="D141" s="21"/>
      <c r="E141" s="21"/>
      <c r="F141" s="21"/>
      <c r="G141" s="21"/>
      <c r="H141" s="20"/>
      <c r="I141" s="20"/>
      <c r="J141" s="20"/>
    </row>
    <row r="142" spans="3:10" ht="30" customHeight="1" x14ac:dyDescent="0.25">
      <c r="C142" s="21"/>
      <c r="D142" s="21"/>
      <c r="E142" s="21"/>
      <c r="F142" s="21"/>
      <c r="G142" s="21"/>
      <c r="H142" s="22"/>
      <c r="I142" s="22"/>
      <c r="J142" s="22"/>
    </row>
    <row r="143" spans="3:10" ht="30" customHeight="1" x14ac:dyDescent="0.25">
      <c r="C143" s="21"/>
      <c r="D143" s="21"/>
      <c r="E143" s="21"/>
      <c r="F143" s="21"/>
      <c r="G143" s="21"/>
      <c r="H143" s="22"/>
      <c r="I143" s="22"/>
      <c r="J143" s="22"/>
    </row>
    <row r="144" spans="3:10" ht="30" customHeight="1" x14ac:dyDescent="0.25">
      <c r="C144" s="21"/>
      <c r="D144" s="21"/>
      <c r="E144" s="21"/>
      <c r="F144" s="21"/>
      <c r="G144" s="21"/>
      <c r="H144" s="20"/>
      <c r="I144" s="20"/>
      <c r="J144" s="20"/>
    </row>
    <row r="145" spans="3:10" ht="30" customHeight="1" x14ac:dyDescent="0.25">
      <c r="C145" s="21"/>
      <c r="D145" s="21"/>
      <c r="E145" s="21"/>
      <c r="F145" s="21"/>
      <c r="G145" s="21"/>
      <c r="H145" s="22"/>
      <c r="I145" s="22"/>
      <c r="J145" s="22"/>
    </row>
    <row r="146" spans="3:10" ht="30" customHeight="1" x14ac:dyDescent="0.25">
      <c r="C146" s="21"/>
      <c r="D146" s="21"/>
      <c r="E146" s="21"/>
      <c r="F146" s="21"/>
      <c r="G146" s="21"/>
      <c r="H146" s="22"/>
      <c r="I146" s="22"/>
      <c r="J146" s="22"/>
    </row>
    <row r="147" spans="3:10" ht="30" customHeight="1" x14ac:dyDescent="0.25">
      <c r="C147" s="21"/>
      <c r="D147" s="21"/>
      <c r="E147" s="21"/>
      <c r="F147" s="21"/>
      <c r="G147" s="21"/>
      <c r="H147" s="20"/>
      <c r="I147" s="20"/>
      <c r="J147" s="20"/>
    </row>
    <row r="148" spans="3:10" ht="30" customHeight="1" x14ac:dyDescent="0.25">
      <c r="C148" s="21"/>
      <c r="D148" s="21"/>
      <c r="E148" s="21"/>
      <c r="F148" s="21"/>
      <c r="G148" s="21"/>
      <c r="H148" s="22"/>
      <c r="I148" s="22"/>
      <c r="J148" s="22"/>
    </row>
    <row r="149" spans="3:10" ht="30" customHeight="1" x14ac:dyDescent="0.25">
      <c r="C149" s="21"/>
      <c r="D149" s="21"/>
      <c r="E149" s="21"/>
      <c r="F149" s="21"/>
      <c r="G149" s="21"/>
      <c r="H149" s="20"/>
      <c r="I149" s="20"/>
      <c r="J149" s="20"/>
    </row>
    <row r="150" spans="3:10" ht="30" customHeight="1" x14ac:dyDescent="0.25">
      <c r="C150" s="21"/>
      <c r="D150" s="21"/>
      <c r="E150" s="21"/>
      <c r="F150" s="21"/>
      <c r="G150" s="21"/>
      <c r="H150" s="22"/>
      <c r="I150" s="22"/>
      <c r="J150" s="22"/>
    </row>
    <row r="151" spans="3:10" ht="30" customHeight="1" x14ac:dyDescent="0.25">
      <c r="C151" s="21"/>
      <c r="D151" s="21"/>
      <c r="E151" s="21"/>
      <c r="F151" s="21"/>
      <c r="G151" s="21"/>
      <c r="H151" s="20"/>
      <c r="I151" s="20"/>
      <c r="J151" s="20"/>
    </row>
    <row r="152" spans="3:10" ht="30" customHeight="1" x14ac:dyDescent="0.25">
      <c r="C152" s="21"/>
      <c r="D152" s="21"/>
      <c r="E152" s="21"/>
      <c r="F152" s="21"/>
      <c r="G152" s="21"/>
      <c r="H152" s="22"/>
      <c r="I152" s="22"/>
      <c r="J152" s="22"/>
    </row>
    <row r="153" spans="3:10" ht="30" customHeight="1" x14ac:dyDescent="0.25">
      <c r="C153" s="21"/>
      <c r="D153" s="21"/>
      <c r="E153" s="21"/>
      <c r="F153" s="21"/>
      <c r="G153" s="21"/>
      <c r="H153" s="22"/>
      <c r="I153" s="22"/>
      <c r="J153" s="22"/>
    </row>
    <row r="154" spans="3:10" ht="30" customHeight="1" x14ac:dyDescent="0.25">
      <c r="C154" s="21"/>
      <c r="D154" s="21"/>
      <c r="E154" s="21"/>
      <c r="F154" s="21"/>
      <c r="G154" s="21"/>
      <c r="H154" s="20"/>
      <c r="I154" s="20"/>
      <c r="J154" s="20"/>
    </row>
    <row r="155" spans="3:10" ht="30" customHeight="1" x14ac:dyDescent="0.25">
      <c r="C155" s="21"/>
      <c r="D155" s="21"/>
      <c r="E155" s="21"/>
      <c r="F155" s="21"/>
      <c r="G155" s="21"/>
      <c r="H155" s="22"/>
      <c r="I155" s="22"/>
      <c r="J155" s="22"/>
    </row>
    <row r="156" spans="3:10" ht="30" customHeight="1" x14ac:dyDescent="0.25">
      <c r="C156" s="21"/>
      <c r="D156" s="21"/>
      <c r="E156" s="21"/>
      <c r="F156" s="21"/>
      <c r="G156" s="21"/>
      <c r="H156" s="20"/>
      <c r="I156" s="20"/>
      <c r="J156" s="20"/>
    </row>
    <row r="157" spans="3:10" ht="30" customHeight="1" x14ac:dyDescent="0.25">
      <c r="C157" s="21"/>
      <c r="D157" s="21"/>
      <c r="E157" s="21"/>
      <c r="F157" s="21"/>
      <c r="G157" s="21"/>
      <c r="H157" s="22"/>
      <c r="I157" s="22"/>
      <c r="J157" s="22"/>
    </row>
    <row r="158" spans="3:10" ht="30" customHeight="1" x14ac:dyDescent="0.25">
      <c r="C158" s="21"/>
      <c r="D158" s="21"/>
      <c r="E158" s="21"/>
      <c r="F158" s="21"/>
      <c r="G158" s="21"/>
      <c r="H158" s="20"/>
      <c r="I158" s="20"/>
      <c r="J158" s="20"/>
    </row>
    <row r="159" spans="3:10" ht="30" customHeight="1" x14ac:dyDescent="0.25">
      <c r="C159" s="21"/>
      <c r="D159" s="21"/>
      <c r="E159" s="21"/>
      <c r="F159" s="21"/>
      <c r="G159" s="21"/>
      <c r="H159" s="22"/>
      <c r="I159" s="22"/>
      <c r="J159" s="22"/>
    </row>
    <row r="160" spans="3:10" ht="30" customHeight="1" x14ac:dyDescent="0.25">
      <c r="C160" s="21"/>
      <c r="D160" s="21"/>
      <c r="E160" s="21"/>
      <c r="F160" s="21"/>
      <c r="G160" s="21"/>
      <c r="H160" s="22"/>
      <c r="I160" s="22"/>
      <c r="J160" s="22"/>
    </row>
    <row r="161" spans="3:10" ht="30" customHeight="1" x14ac:dyDescent="0.25">
      <c r="C161" s="20"/>
      <c r="D161" s="20"/>
      <c r="E161" s="20"/>
      <c r="F161" s="20"/>
      <c r="G161" s="20"/>
      <c r="H161" s="20"/>
      <c r="I161" s="20"/>
      <c r="J161" s="20"/>
    </row>
    <row r="162" spans="3:10" ht="30" customHeight="1" x14ac:dyDescent="0.25">
      <c r="C162" s="21"/>
      <c r="D162" s="21"/>
      <c r="E162" s="21"/>
      <c r="F162" s="21"/>
      <c r="G162" s="21"/>
      <c r="H162" s="20"/>
      <c r="I162" s="20"/>
      <c r="J162" s="20"/>
    </row>
    <row r="163" spans="3:10" ht="30" customHeight="1" x14ac:dyDescent="0.25">
      <c r="C163" s="21"/>
      <c r="D163" s="21"/>
      <c r="E163" s="21"/>
      <c r="F163" s="21"/>
      <c r="G163" s="21"/>
      <c r="H163" s="20"/>
      <c r="I163" s="20"/>
      <c r="J163" s="20"/>
    </row>
    <row r="164" spans="3:10" ht="30" customHeight="1" x14ac:dyDescent="0.25">
      <c r="C164" s="20"/>
      <c r="D164" s="20"/>
      <c r="E164" s="20"/>
      <c r="F164" s="20"/>
      <c r="G164" s="20"/>
      <c r="H164" s="20"/>
      <c r="I164" s="20"/>
      <c r="J164" s="20"/>
    </row>
    <row r="165" spans="3:10" ht="30" customHeight="1" x14ac:dyDescent="0.25">
      <c r="C165" s="20"/>
      <c r="D165" s="20"/>
      <c r="E165" s="20"/>
      <c r="F165" s="20"/>
      <c r="G165" s="20"/>
      <c r="H165" s="20"/>
      <c r="I165" s="20"/>
      <c r="J165" s="20"/>
    </row>
    <row r="166" spans="3:10" ht="30" customHeight="1" x14ac:dyDescent="0.25">
      <c r="C166" s="20"/>
      <c r="D166" s="20"/>
      <c r="E166" s="20"/>
      <c r="F166" s="20"/>
      <c r="G166" s="20"/>
      <c r="H166" s="20"/>
      <c r="I166" s="20"/>
      <c r="J166" s="20"/>
    </row>
    <row r="167" spans="3:10" ht="30" customHeight="1" x14ac:dyDescent="0.25">
      <c r="C167" s="20"/>
      <c r="D167" s="20"/>
      <c r="E167" s="20"/>
      <c r="F167" s="20"/>
      <c r="G167" s="20"/>
      <c r="H167" s="20"/>
      <c r="I167" s="20"/>
      <c r="J167" s="20"/>
    </row>
    <row r="168" spans="3:10" ht="30" customHeight="1" x14ac:dyDescent="0.25">
      <c r="C168" s="20"/>
      <c r="D168" s="20"/>
      <c r="E168" s="20"/>
      <c r="F168" s="20"/>
      <c r="G168" s="20"/>
      <c r="H168" s="20"/>
      <c r="I168" s="20"/>
      <c r="J168" s="20"/>
    </row>
    <row r="169" spans="3:10" ht="30" customHeight="1" x14ac:dyDescent="0.25">
      <c r="C169" s="20"/>
      <c r="D169" s="20"/>
      <c r="E169" s="20"/>
      <c r="F169" s="20"/>
      <c r="G169" s="20"/>
      <c r="H169" s="20"/>
      <c r="I169" s="20"/>
      <c r="J169" s="20"/>
    </row>
    <row r="170" spans="3:10" ht="30" customHeight="1" x14ac:dyDescent="0.25">
      <c r="C170" s="21"/>
      <c r="D170" s="21"/>
      <c r="E170" s="21"/>
      <c r="F170" s="21"/>
      <c r="G170" s="21"/>
      <c r="H170" s="20"/>
      <c r="I170" s="20"/>
      <c r="J170" s="20"/>
    </row>
    <row r="171" spans="3:10" ht="30" customHeight="1" x14ac:dyDescent="0.25">
      <c r="C171" s="21"/>
      <c r="D171" s="21"/>
      <c r="E171" s="21"/>
      <c r="F171" s="21"/>
      <c r="G171" s="21"/>
      <c r="H171" s="22"/>
      <c r="I171" s="22"/>
      <c r="J171" s="22"/>
    </row>
    <row r="172" spans="3:10" ht="30" customHeight="1" x14ac:dyDescent="0.25">
      <c r="C172" s="21"/>
      <c r="D172" s="21"/>
      <c r="E172" s="21"/>
      <c r="F172" s="21"/>
      <c r="G172" s="21"/>
      <c r="H172" s="20"/>
      <c r="I172" s="20"/>
      <c r="J172" s="20"/>
    </row>
    <row r="173" spans="3:10" ht="30" customHeight="1" x14ac:dyDescent="0.25">
      <c r="C173" s="21"/>
      <c r="D173" s="21"/>
      <c r="E173" s="21"/>
      <c r="F173" s="21"/>
      <c r="G173" s="21"/>
      <c r="H173" s="22"/>
      <c r="I173" s="22"/>
      <c r="J173" s="22"/>
    </row>
  </sheetData>
  <sheetProtection algorithmName="SHA-512" hashValue="77Kgv5pHYFTT1pIeN/ou4iZcpEjIGqoN3W4CbdhbRExd3hWG4k6oeMgsMvDMxG5H2QlJ75XOphhr6MQ+592kdA==" saltValue="8M4OCCPfnNp9exR8JvwB6Q==" spinCount="100000" sheet="1" objects="1" scenarios="1"/>
  <customSheetViews>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2">
    <mergeCell ref="E56:G56"/>
    <mergeCell ref="K56:M69"/>
    <mergeCell ref="C58:C60"/>
    <mergeCell ref="E68:E69"/>
    <mergeCell ref="I68:I69"/>
    <mergeCell ref="C68:C69"/>
    <mergeCell ref="G68:G69"/>
    <mergeCell ref="C63:C64"/>
    <mergeCell ref="E63:E64"/>
    <mergeCell ref="G63:G64"/>
    <mergeCell ref="I63:I64"/>
    <mergeCell ref="E66:G66"/>
    <mergeCell ref="E44:G44"/>
    <mergeCell ref="K44:M52"/>
    <mergeCell ref="C46:C48"/>
    <mergeCell ref="E46:E47"/>
    <mergeCell ref="I46:I47"/>
    <mergeCell ref="E49:G49"/>
    <mergeCell ref="E51:E52"/>
    <mergeCell ref="I51:I52"/>
    <mergeCell ref="B42:K42"/>
    <mergeCell ref="C33:C35"/>
    <mergeCell ref="I33:I34"/>
    <mergeCell ref="E36:G36"/>
    <mergeCell ref="I38:I39"/>
    <mergeCell ref="E33:E34"/>
    <mergeCell ref="G38:G39"/>
    <mergeCell ref="B3:G3"/>
    <mergeCell ref="B4:C4"/>
    <mergeCell ref="B7:C7"/>
    <mergeCell ref="L10:N10"/>
    <mergeCell ref="G21:G22"/>
    <mergeCell ref="I21:I22"/>
    <mergeCell ref="C21:C23"/>
    <mergeCell ref="E31:G31"/>
    <mergeCell ref="K31:M39"/>
    <mergeCell ref="E19:G19"/>
    <mergeCell ref="K19:M27"/>
    <mergeCell ref="B13:N16"/>
    <mergeCell ref="E24:G24"/>
    <mergeCell ref="I26:I27"/>
    <mergeCell ref="E26:E27"/>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Y224"/>
  <sheetViews>
    <sheetView workbookViewId="0">
      <selection activeCell="N20" sqref="N20"/>
    </sheetView>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21.28515625" style="74" customWidth="1"/>
    <col min="10" max="10" width="18.5703125" style="74" customWidth="1"/>
    <col min="11" max="11" width="9" style="74" customWidth="1"/>
    <col min="12" max="16384" width="9" style="74"/>
  </cols>
  <sheetData>
    <row r="1" spans="1:15" x14ac:dyDescent="0.2">
      <c r="A1" s="267"/>
    </row>
    <row r="3" spans="1:15" ht="47.25" customHeight="1" x14ac:dyDescent="0.25">
      <c r="B3" s="1544" t="s">
        <v>2421</v>
      </c>
      <c r="C3" s="1544"/>
      <c r="D3" s="1544"/>
      <c r="E3" s="1544"/>
      <c r="F3" s="62"/>
      <c r="H3" s="62"/>
      <c r="I3" s="62"/>
      <c r="J3" s="62"/>
    </row>
    <row r="4" spans="1:15" ht="30.75" customHeight="1" x14ac:dyDescent="0.25">
      <c r="B4" s="735" t="s">
        <v>2431</v>
      </c>
      <c r="C4" s="735"/>
      <c r="D4" s="735"/>
      <c r="E4" s="735"/>
      <c r="F4" s="62"/>
      <c r="G4" s="62"/>
      <c r="H4" s="84"/>
      <c r="J4" s="85"/>
    </row>
    <row r="5" spans="1:15" ht="14.25" customHeight="1" x14ac:dyDescent="0.2">
      <c r="B5" s="84"/>
      <c r="C5" s="84"/>
      <c r="D5" s="84"/>
      <c r="E5" s="84"/>
      <c r="F5" s="6"/>
      <c r="G5" s="491" t="str">
        <f>Inhalt!$C$7</f>
        <v>V. OncoBox: P1.1.1 (251203)</v>
      </c>
      <c r="H5" s="97"/>
      <c r="J5" s="84"/>
      <c r="M5" s="83"/>
      <c r="N5" s="83"/>
      <c r="O5" s="83"/>
    </row>
    <row r="6" spans="1:15" ht="14.25" customHeight="1" x14ac:dyDescent="0.2">
      <c r="B6" s="105"/>
      <c r="C6" s="105"/>
      <c r="D6" s="105"/>
      <c r="E6" s="105"/>
      <c r="F6" s="6"/>
      <c r="G6" s="491" t="str">
        <f>Inhalt!$C$8</f>
        <v>V. Spezifikation: P1.1.1 (251203)</v>
      </c>
      <c r="H6" s="491"/>
      <c r="J6" s="84"/>
      <c r="M6" s="83"/>
      <c r="N6" s="83"/>
      <c r="O6" s="83"/>
    </row>
    <row r="7" spans="1:15" ht="27.75" customHeight="1" x14ac:dyDescent="0.2">
      <c r="B7" s="2429" t="s">
        <v>2812</v>
      </c>
      <c r="C7" s="2429"/>
      <c r="D7" s="2429"/>
      <c r="E7" s="2429"/>
      <c r="F7" s="2429"/>
      <c r="G7" s="1271" t="s">
        <v>1724</v>
      </c>
      <c r="H7" s="1272"/>
      <c r="J7" s="84"/>
      <c r="K7" s="491"/>
      <c r="L7" s="97"/>
      <c r="M7" s="83"/>
      <c r="N7" s="83"/>
      <c r="O7" s="83"/>
    </row>
    <row r="8" spans="1:15" x14ac:dyDescent="0.2">
      <c r="B8" s="2434"/>
      <c r="C8" s="2434"/>
      <c r="D8" s="2434"/>
      <c r="E8" s="2434"/>
      <c r="F8" s="897" t="s">
        <v>675</v>
      </c>
      <c r="G8" s="897"/>
      <c r="H8" s="897"/>
      <c r="I8" s="897"/>
      <c r="J8" s="897"/>
      <c r="K8" s="897"/>
    </row>
    <row r="9" spans="1:15" ht="21.75" customHeight="1" x14ac:dyDescent="0.2">
      <c r="B9" s="2418"/>
      <c r="C9" s="2419"/>
      <c r="D9" s="2419"/>
      <c r="E9" s="2420"/>
      <c r="F9" s="897" t="s">
        <v>3109</v>
      </c>
      <c r="G9" s="924" t="s">
        <v>3110</v>
      </c>
      <c r="H9" s="924" t="s">
        <v>3111</v>
      </c>
      <c r="I9" s="924" t="s">
        <v>3112</v>
      </c>
      <c r="J9" s="897" t="s">
        <v>2722</v>
      </c>
      <c r="K9" s="897" t="s">
        <v>2723</v>
      </c>
    </row>
    <row r="10" spans="1:15" x14ac:dyDescent="0.2">
      <c r="B10" s="2425" t="s">
        <v>2724</v>
      </c>
      <c r="C10" s="2430"/>
      <c r="D10" s="2430"/>
      <c r="E10" s="2431"/>
      <c r="F10" s="935">
        <v>19</v>
      </c>
      <c r="G10" s="935">
        <v>76</v>
      </c>
      <c r="H10" s="935">
        <v>62</v>
      </c>
      <c r="I10" s="935">
        <v>10</v>
      </c>
      <c r="J10" s="935">
        <v>10</v>
      </c>
      <c r="K10" s="935">
        <f>SUM(F10:J10 )</f>
        <v>177</v>
      </c>
    </row>
    <row r="11" spans="1:15" ht="14.25" customHeight="1" x14ac:dyDescent="0.2">
      <c r="B11" s="2415" t="s">
        <v>2725</v>
      </c>
      <c r="C11" s="2432"/>
      <c r="D11" s="2432"/>
      <c r="E11" s="2433"/>
      <c r="F11" s="935">
        <v>5</v>
      </c>
      <c r="G11" s="935">
        <v>76</v>
      </c>
      <c r="H11" s="935">
        <v>61</v>
      </c>
      <c r="I11" s="935">
        <v>10</v>
      </c>
      <c r="J11" s="935">
        <v>9</v>
      </c>
      <c r="K11" s="935">
        <f>SUM(F11:J11 )</f>
        <v>161</v>
      </c>
    </row>
    <row r="12" spans="1:15" ht="14.25" customHeight="1" x14ac:dyDescent="0.2">
      <c r="B12" s="2415" t="s">
        <v>2813</v>
      </c>
      <c r="C12" s="2416"/>
      <c r="D12" s="2416"/>
      <c r="E12" s="2417"/>
      <c r="F12" s="935">
        <v>0</v>
      </c>
      <c r="G12" s="935">
        <v>0</v>
      </c>
      <c r="H12" s="935">
        <v>1</v>
      </c>
      <c r="I12" s="935">
        <v>0</v>
      </c>
      <c r="J12" s="935">
        <v>1</v>
      </c>
      <c r="K12" s="935">
        <f>SUM(F12:J12 )</f>
        <v>2</v>
      </c>
    </row>
    <row r="13" spans="1:15" x14ac:dyDescent="0.2">
      <c r="B13" s="2415"/>
      <c r="C13" s="2416"/>
      <c r="D13" s="2416"/>
      <c r="E13" s="2417"/>
      <c r="F13" s="935"/>
      <c r="G13" s="935"/>
      <c r="H13" s="935"/>
      <c r="I13" s="935"/>
      <c r="J13" s="935"/>
      <c r="K13" s="935"/>
    </row>
    <row r="14" spans="1:15" x14ac:dyDescent="0.2">
      <c r="B14" s="2425" t="s">
        <v>3419</v>
      </c>
      <c r="C14" s="2416"/>
      <c r="D14" s="2416"/>
      <c r="E14" s="2417"/>
      <c r="F14" s="935">
        <v>19</v>
      </c>
      <c r="G14" s="935">
        <v>76</v>
      </c>
      <c r="H14" s="935">
        <v>61</v>
      </c>
      <c r="I14" s="935">
        <v>10</v>
      </c>
      <c r="J14" s="935">
        <v>9</v>
      </c>
      <c r="K14" s="935">
        <f>SUM(F14:J14 )</f>
        <v>175</v>
      </c>
    </row>
    <row r="15" spans="1:15" x14ac:dyDescent="0.2">
      <c r="B15" s="2415" t="s">
        <v>2731</v>
      </c>
      <c r="C15" s="2416"/>
      <c r="D15" s="2416"/>
      <c r="E15" s="2417"/>
      <c r="F15" s="935">
        <v>0</v>
      </c>
      <c r="G15" s="935">
        <v>1</v>
      </c>
      <c r="H15" s="935">
        <v>0</v>
      </c>
      <c r="I15" s="935">
        <v>0</v>
      </c>
      <c r="J15" s="935">
        <v>0</v>
      </c>
      <c r="K15" s="935">
        <f>SUM(F15:J15 )</f>
        <v>1</v>
      </c>
    </row>
    <row r="16" spans="1:15" x14ac:dyDescent="0.2">
      <c r="B16" s="2415" t="s">
        <v>2726</v>
      </c>
      <c r="C16" s="2416"/>
      <c r="D16" s="2416"/>
      <c r="E16" s="2417"/>
      <c r="F16" s="935">
        <v>18</v>
      </c>
      <c r="G16" s="935">
        <v>25</v>
      </c>
      <c r="H16" s="935">
        <v>56</v>
      </c>
      <c r="I16" s="935">
        <v>1</v>
      </c>
      <c r="J16" s="935">
        <v>0</v>
      </c>
      <c r="K16" s="935">
        <f>SUM(F16:J16 )</f>
        <v>100</v>
      </c>
    </row>
    <row r="17" spans="2:25" x14ac:dyDescent="0.2">
      <c r="B17" s="2415"/>
      <c r="C17" s="2416"/>
      <c r="D17" s="2416"/>
      <c r="E17" s="2417"/>
      <c r="F17" s="935"/>
      <c r="G17" s="935"/>
      <c r="H17" s="935"/>
      <c r="I17" s="935"/>
      <c r="J17" s="935"/>
      <c r="K17" s="935"/>
    </row>
    <row r="18" spans="2:25" x14ac:dyDescent="0.2">
      <c r="B18" s="2425" t="s">
        <v>2732</v>
      </c>
      <c r="C18" s="2416"/>
      <c r="D18" s="2416"/>
      <c r="E18" s="2417"/>
      <c r="F18" s="935">
        <f>F14-F15-F16</f>
        <v>1</v>
      </c>
      <c r="G18" s="935">
        <f>G14-G15-G16</f>
        <v>50</v>
      </c>
      <c r="H18" s="935">
        <v>61</v>
      </c>
      <c r="I18" s="935">
        <f>I14-I15-I16</f>
        <v>9</v>
      </c>
      <c r="J18" s="935">
        <v>9</v>
      </c>
      <c r="K18" s="935">
        <f>SUM(F18:J18 )</f>
        <v>130</v>
      </c>
    </row>
    <row r="19" spans="2:25" x14ac:dyDescent="0.2">
      <c r="B19" s="2425" t="s">
        <v>2727</v>
      </c>
      <c r="C19" s="2416"/>
      <c r="D19" s="2416"/>
      <c r="E19" s="2417"/>
      <c r="F19" s="936">
        <f xml:space="preserve"> F18/F14</f>
        <v>5.2631578947368418E-2</v>
      </c>
      <c r="G19" s="936">
        <f xml:space="preserve"> G18/G14</f>
        <v>0.65789473684210531</v>
      </c>
      <c r="H19" s="936">
        <f xml:space="preserve"> H18/H14</f>
        <v>1</v>
      </c>
      <c r="I19" s="936">
        <f xml:space="preserve"> I18/I14</f>
        <v>0.9</v>
      </c>
      <c r="J19" s="936">
        <f xml:space="preserve"> IF( J14&gt;0,J18/J14,0)</f>
        <v>1</v>
      </c>
      <c r="K19" s="936">
        <f xml:space="preserve"> IF( K14&gt;0,K18/K14,0)</f>
        <v>0.74285714285714288</v>
      </c>
    </row>
    <row r="20" spans="2:25" x14ac:dyDescent="0.2">
      <c r="B20" s="2425"/>
      <c r="C20" s="2416"/>
      <c r="D20" s="2416"/>
      <c r="E20" s="2417"/>
      <c r="F20" s="936"/>
      <c r="G20" s="936"/>
      <c r="H20" s="936"/>
      <c r="I20" s="936"/>
      <c r="J20" s="935"/>
      <c r="K20" s="936"/>
    </row>
    <row r="21" spans="2:25" x14ac:dyDescent="0.2">
      <c r="B21" s="2425" t="s">
        <v>2761</v>
      </c>
      <c r="C21" s="2416"/>
      <c r="D21" s="2416"/>
      <c r="E21" s="2417"/>
      <c r="F21" s="935">
        <v>1</v>
      </c>
      <c r="G21" s="935">
        <v>45</v>
      </c>
      <c r="H21" s="935">
        <v>60</v>
      </c>
      <c r="I21" s="935">
        <v>0</v>
      </c>
      <c r="J21" s="935">
        <v>0</v>
      </c>
      <c r="K21" s="935">
        <v>0</v>
      </c>
    </row>
    <row r="22" spans="2:25" x14ac:dyDescent="0.2">
      <c r="B22" s="2425" t="s">
        <v>2728</v>
      </c>
      <c r="C22" s="2416"/>
      <c r="D22" s="2416"/>
      <c r="E22" s="2417"/>
      <c r="F22" s="936">
        <f t="shared" ref="F22:K22" si="0" xml:space="preserve"> IF( F18&gt;0,F21/F18,0)</f>
        <v>1</v>
      </c>
      <c r="G22" s="936">
        <f t="shared" si="0"/>
        <v>0.9</v>
      </c>
      <c r="H22" s="936">
        <f t="shared" si="0"/>
        <v>0.98360655737704916</v>
      </c>
      <c r="I22" s="936">
        <f t="shared" si="0"/>
        <v>0</v>
      </c>
      <c r="J22" s="936">
        <f t="shared" si="0"/>
        <v>0</v>
      </c>
      <c r="K22" s="936">
        <f t="shared" si="0"/>
        <v>0</v>
      </c>
    </row>
    <row r="23" spans="2:25" x14ac:dyDescent="0.2">
      <c r="B23" s="2415"/>
      <c r="C23" s="2416"/>
      <c r="D23" s="2416"/>
      <c r="E23" s="2417"/>
      <c r="F23" s="935"/>
      <c r="G23" s="935"/>
      <c r="H23" s="935"/>
      <c r="I23" s="935"/>
      <c r="J23" s="935"/>
      <c r="K23" s="935"/>
    </row>
    <row r="24" spans="2:25" x14ac:dyDescent="0.2">
      <c r="B24" s="2425" t="s">
        <v>2729</v>
      </c>
      <c r="C24" s="2416"/>
      <c r="D24" s="2416"/>
      <c r="E24" s="2417"/>
      <c r="F24" s="935">
        <v>0</v>
      </c>
      <c r="G24" s="935">
        <v>0</v>
      </c>
      <c r="H24" s="935">
        <v>1</v>
      </c>
      <c r="I24" s="935">
        <v>0</v>
      </c>
      <c r="J24" s="935">
        <v>0</v>
      </c>
      <c r="K24" s="935">
        <f>SUM(F24:J24)</f>
        <v>1</v>
      </c>
    </row>
    <row r="25" spans="2:25" x14ac:dyDescent="0.2">
      <c r="B25" s="2415" t="s">
        <v>2782</v>
      </c>
      <c r="C25" s="2416"/>
      <c r="D25" s="2416"/>
      <c r="E25" s="2417"/>
      <c r="F25" s="935">
        <v>0</v>
      </c>
      <c r="G25" s="935">
        <v>0</v>
      </c>
      <c r="H25" s="935">
        <v>0</v>
      </c>
      <c r="I25" s="935">
        <v>0</v>
      </c>
      <c r="J25" s="935">
        <v>0</v>
      </c>
      <c r="K25" s="935">
        <f>SUM(F25:J25)</f>
        <v>0</v>
      </c>
    </row>
    <row r="26" spans="2:25" x14ac:dyDescent="0.2">
      <c r="B26" s="2415" t="s">
        <v>3420</v>
      </c>
      <c r="C26" s="2416"/>
      <c r="D26" s="2416"/>
      <c r="E26" s="2417"/>
      <c r="F26" s="935">
        <v>0</v>
      </c>
      <c r="G26" s="935">
        <v>0</v>
      </c>
      <c r="H26" s="935">
        <v>1</v>
      </c>
      <c r="I26" s="935">
        <v>0</v>
      </c>
      <c r="J26" s="935">
        <v>0</v>
      </c>
      <c r="K26" s="935">
        <f>SUM(F26:J26)</f>
        <v>1</v>
      </c>
    </row>
    <row r="27" spans="2:25" x14ac:dyDescent="0.2">
      <c r="B27" s="2415"/>
      <c r="C27" s="2416"/>
      <c r="D27" s="2416"/>
      <c r="E27" s="2417"/>
      <c r="F27" s="935"/>
      <c r="G27" s="935"/>
      <c r="H27" s="935"/>
      <c r="I27" s="935"/>
      <c r="J27" s="935"/>
      <c r="K27" s="935"/>
    </row>
    <row r="28" spans="2:25" x14ac:dyDescent="0.2">
      <c r="B28" s="2415" t="s">
        <v>2730</v>
      </c>
      <c r="C28" s="2416"/>
      <c r="D28" s="2416"/>
      <c r="E28" s="2417"/>
      <c r="F28" s="935"/>
      <c r="G28" s="935"/>
      <c r="H28" s="935"/>
      <c r="I28" s="935"/>
      <c r="J28" s="935"/>
      <c r="K28" s="935">
        <v>0</v>
      </c>
    </row>
    <row r="29" spans="2:25" ht="15" thickBot="1" x14ac:dyDescent="0.25">
      <c r="B29" s="901"/>
      <c r="C29" s="902"/>
      <c r="D29" s="902"/>
      <c r="E29" s="902"/>
      <c r="F29" s="903"/>
      <c r="G29" s="903"/>
      <c r="H29" s="903"/>
      <c r="I29" s="903"/>
    </row>
    <row r="30" spans="2:25" ht="15" customHeight="1" x14ac:dyDescent="0.2">
      <c r="B30" s="2438" t="s">
        <v>3064</v>
      </c>
      <c r="C30" s="2439"/>
      <c r="D30" s="2439"/>
      <c r="E30" s="2439"/>
      <c r="F30" s="2439"/>
      <c r="G30" s="2440"/>
      <c r="H30" s="1081"/>
      <c r="I30" s="1081"/>
      <c r="J30" s="1081"/>
      <c r="K30" s="1081"/>
      <c r="L30" s="1081"/>
      <c r="M30" s="1081"/>
      <c r="N30" s="1081"/>
      <c r="O30" s="1081"/>
      <c r="P30" s="1071"/>
      <c r="Q30" s="1071"/>
      <c r="R30" s="1071"/>
      <c r="S30" s="1071"/>
      <c r="T30" s="1071"/>
      <c r="U30" s="1071"/>
      <c r="V30" s="1071"/>
      <c r="W30" s="1071"/>
      <c r="X30" s="1071"/>
      <c r="Y30" s="1071"/>
    </row>
    <row r="31" spans="2:25" ht="15" customHeight="1" x14ac:dyDescent="0.2">
      <c r="B31" s="2441"/>
      <c r="C31" s="2442"/>
      <c r="D31" s="2442"/>
      <c r="E31" s="2442"/>
      <c r="F31" s="2442"/>
      <c r="G31" s="2443"/>
      <c r="H31" s="1081"/>
      <c r="I31" s="1081"/>
      <c r="J31" s="1081"/>
      <c r="K31" s="1081"/>
      <c r="L31" s="1081"/>
      <c r="M31" s="1081"/>
      <c r="N31" s="1081"/>
      <c r="O31" s="1081"/>
      <c r="P31" s="1071"/>
      <c r="Q31" s="1071"/>
      <c r="R31" s="1071"/>
      <c r="S31" s="1071"/>
      <c r="T31" s="1071"/>
      <c r="U31" s="1071"/>
      <c r="V31" s="1071"/>
      <c r="W31" s="1071"/>
      <c r="X31" s="1071"/>
      <c r="Y31" s="1071"/>
    </row>
    <row r="32" spans="2:25" ht="15" customHeight="1" x14ac:dyDescent="0.2">
      <c r="B32" s="2441"/>
      <c r="C32" s="2442"/>
      <c r="D32" s="2442"/>
      <c r="E32" s="2442"/>
      <c r="F32" s="2442"/>
      <c r="G32" s="2443"/>
      <c r="H32" s="1081"/>
      <c r="I32" s="1081"/>
      <c r="J32" s="1081"/>
      <c r="K32" s="1081"/>
      <c r="L32" s="1081"/>
      <c r="M32" s="1081"/>
      <c r="N32" s="1081"/>
      <c r="O32" s="1081"/>
      <c r="P32" s="1071"/>
      <c r="Q32" s="1071"/>
      <c r="R32" s="1071"/>
      <c r="S32" s="1071"/>
      <c r="T32" s="1071"/>
      <c r="U32" s="1071"/>
      <c r="V32" s="1071"/>
      <c r="W32" s="1071"/>
      <c r="X32" s="1071"/>
      <c r="Y32" s="1071"/>
    </row>
    <row r="33" spans="2:25" ht="15" customHeight="1" x14ac:dyDescent="0.2">
      <c r="B33" s="2441"/>
      <c r="C33" s="2442"/>
      <c r="D33" s="2442"/>
      <c r="E33" s="2442"/>
      <c r="F33" s="2442"/>
      <c r="G33" s="2443"/>
      <c r="H33" s="1081"/>
      <c r="I33" s="1081"/>
      <c r="J33" s="1081"/>
      <c r="K33" s="1081"/>
      <c r="L33" s="1081"/>
      <c r="M33" s="1081"/>
      <c r="N33" s="1081"/>
      <c r="O33" s="1081"/>
      <c r="P33" s="1071"/>
      <c r="Q33" s="1071"/>
      <c r="R33" s="1071"/>
      <c r="S33" s="1071"/>
      <c r="T33" s="1071"/>
      <c r="U33" s="1071"/>
      <c r="V33" s="1071"/>
      <c r="W33" s="1071"/>
      <c r="X33" s="1071"/>
      <c r="Y33" s="1071"/>
    </row>
    <row r="34" spans="2:25" ht="15" customHeight="1" x14ac:dyDescent="0.2">
      <c r="B34" s="2441"/>
      <c r="C34" s="2442"/>
      <c r="D34" s="2442"/>
      <c r="E34" s="2442"/>
      <c r="F34" s="2442"/>
      <c r="G34" s="2443"/>
      <c r="H34" s="1081"/>
      <c r="I34" s="1081"/>
      <c r="J34" s="1081"/>
      <c r="K34" s="1081"/>
      <c r="L34" s="1081"/>
      <c r="M34" s="1081"/>
      <c r="N34" s="1081"/>
      <c r="O34" s="1081"/>
      <c r="P34" s="1071"/>
      <c r="Q34" s="1071"/>
      <c r="R34" s="1071"/>
      <c r="S34" s="1071"/>
      <c r="T34" s="1071"/>
      <c r="U34" s="1071"/>
      <c r="V34" s="1071"/>
      <c r="W34" s="1071"/>
      <c r="X34" s="1071"/>
      <c r="Y34" s="1071"/>
    </row>
    <row r="35" spans="2:25" ht="15" customHeight="1" x14ac:dyDescent="0.2">
      <c r="B35" s="2441"/>
      <c r="C35" s="2442"/>
      <c r="D35" s="2442"/>
      <c r="E35" s="2442"/>
      <c r="F35" s="2442"/>
      <c r="G35" s="2443"/>
      <c r="H35" s="1081"/>
      <c r="I35" s="1081"/>
      <c r="J35" s="1081"/>
      <c r="K35" s="1081"/>
      <c r="L35" s="1081"/>
      <c r="M35" s="1081"/>
      <c r="N35" s="1081"/>
      <c r="O35" s="1081"/>
      <c r="P35" s="1071"/>
      <c r="Q35" s="1071"/>
      <c r="R35" s="1071"/>
      <c r="S35" s="1071"/>
      <c r="T35" s="1071"/>
      <c r="U35" s="1071"/>
      <c r="V35" s="1071"/>
      <c r="W35" s="1071"/>
      <c r="X35" s="1071"/>
      <c r="Y35" s="1071"/>
    </row>
    <row r="36" spans="2:25" ht="15" customHeight="1" x14ac:dyDescent="0.2">
      <c r="B36" s="2441"/>
      <c r="C36" s="2442"/>
      <c r="D36" s="2442"/>
      <c r="E36" s="2442"/>
      <c r="F36" s="2442"/>
      <c r="G36" s="2443"/>
      <c r="H36" s="1081"/>
      <c r="I36" s="1081"/>
      <c r="J36" s="1081"/>
      <c r="K36" s="1081"/>
      <c r="L36" s="1081"/>
      <c r="M36" s="1081"/>
      <c r="N36" s="1081"/>
      <c r="O36" s="1081"/>
      <c r="P36" s="1071"/>
      <c r="Q36" s="1071"/>
      <c r="R36" s="1071"/>
      <c r="S36" s="1071"/>
      <c r="T36" s="1071"/>
      <c r="U36" s="1071"/>
      <c r="V36" s="1071"/>
      <c r="W36" s="1071"/>
      <c r="X36" s="1071"/>
      <c r="Y36" s="1071"/>
    </row>
    <row r="37" spans="2:25" ht="15" customHeight="1" x14ac:dyDescent="0.2">
      <c r="B37" s="2441"/>
      <c r="C37" s="2442"/>
      <c r="D37" s="2442"/>
      <c r="E37" s="2442"/>
      <c r="F37" s="2442"/>
      <c r="G37" s="2443"/>
      <c r="H37" s="1081"/>
      <c r="I37" s="1081"/>
      <c r="J37" s="1081"/>
      <c r="K37" s="1081"/>
      <c r="L37" s="1081"/>
      <c r="M37" s="1081"/>
      <c r="N37" s="1081"/>
      <c r="O37" s="1081"/>
      <c r="P37" s="1071"/>
      <c r="Q37" s="1071"/>
      <c r="R37" s="1071"/>
      <c r="S37" s="1071"/>
      <c r="T37" s="1071"/>
      <c r="U37" s="1071"/>
      <c r="V37" s="1071"/>
      <c r="W37" s="1071"/>
      <c r="X37" s="1071"/>
      <c r="Y37" s="1071"/>
    </row>
    <row r="38" spans="2:25" ht="15" customHeight="1" x14ac:dyDescent="0.2">
      <c r="B38" s="2441"/>
      <c r="C38" s="2442"/>
      <c r="D38" s="2442"/>
      <c r="E38" s="2442"/>
      <c r="F38" s="2442"/>
      <c r="G38" s="2443"/>
      <c r="H38" s="1081"/>
      <c r="I38" s="1081"/>
      <c r="J38" s="1081"/>
      <c r="K38" s="1081"/>
      <c r="L38" s="1081"/>
      <c r="M38" s="1081"/>
      <c r="N38" s="1081"/>
      <c r="O38" s="1081"/>
      <c r="P38" s="1071"/>
      <c r="Q38" s="1071"/>
      <c r="R38" s="1071"/>
      <c r="S38" s="1071"/>
      <c r="T38" s="1071"/>
      <c r="U38" s="1071"/>
      <c r="V38" s="1071"/>
      <c r="W38" s="1071"/>
      <c r="X38" s="1071"/>
      <c r="Y38" s="1071"/>
    </row>
    <row r="39" spans="2:25" ht="15" customHeight="1" x14ac:dyDescent="0.2">
      <c r="B39" s="2441"/>
      <c r="C39" s="2442"/>
      <c r="D39" s="2442"/>
      <c r="E39" s="2442"/>
      <c r="F39" s="2442"/>
      <c r="G39" s="2443"/>
      <c r="H39" s="1081"/>
      <c r="I39" s="1081"/>
      <c r="J39" s="1081"/>
      <c r="K39" s="1081"/>
      <c r="L39" s="1081"/>
      <c r="M39" s="1081"/>
      <c r="N39" s="1081"/>
      <c r="O39" s="1081"/>
      <c r="P39" s="1071"/>
      <c r="Q39" s="1071"/>
      <c r="R39" s="1071"/>
      <c r="S39" s="1071"/>
      <c r="T39" s="1071"/>
      <c r="U39" s="1071"/>
      <c r="V39" s="1071"/>
      <c r="W39" s="1071"/>
      <c r="X39" s="1071"/>
      <c r="Y39" s="1071"/>
    </row>
    <row r="40" spans="2:25" ht="15" customHeight="1" x14ac:dyDescent="0.2">
      <c r="B40" s="2441"/>
      <c r="C40" s="2442"/>
      <c r="D40" s="2442"/>
      <c r="E40" s="2442"/>
      <c r="F40" s="2442"/>
      <c r="G40" s="2443"/>
      <c r="H40" s="1081"/>
      <c r="I40" s="1081"/>
      <c r="J40" s="1081"/>
      <c r="K40" s="1081"/>
      <c r="L40" s="1081"/>
      <c r="M40" s="1081"/>
      <c r="N40" s="1081"/>
      <c r="O40" s="1081"/>
      <c r="P40" s="1071"/>
      <c r="Q40" s="1071"/>
      <c r="R40" s="1071"/>
      <c r="S40" s="1071"/>
      <c r="T40" s="1071"/>
      <c r="U40" s="1071"/>
      <c r="V40" s="1071"/>
      <c r="W40" s="1071"/>
      <c r="X40" s="1071"/>
      <c r="Y40" s="1071"/>
    </row>
    <row r="41" spans="2:25" ht="15" customHeight="1" x14ac:dyDescent="0.2">
      <c r="B41" s="2441"/>
      <c r="C41" s="2442"/>
      <c r="D41" s="2442"/>
      <c r="E41" s="2442"/>
      <c r="F41" s="2442"/>
      <c r="G41" s="2443"/>
      <c r="H41" s="1081"/>
      <c r="I41" s="1081"/>
      <c r="J41" s="1081"/>
      <c r="K41" s="1081"/>
      <c r="L41" s="1081"/>
      <c r="M41" s="1081"/>
      <c r="N41" s="1081"/>
      <c r="O41" s="1081"/>
      <c r="P41" s="1071"/>
      <c r="Q41" s="1071"/>
      <c r="R41" s="1071"/>
      <c r="S41" s="1071"/>
      <c r="T41" s="1071"/>
      <c r="U41" s="1071"/>
      <c r="V41" s="1071"/>
      <c r="W41" s="1071"/>
      <c r="X41" s="1071"/>
      <c r="Y41" s="1071"/>
    </row>
    <row r="42" spans="2:25" ht="15" customHeight="1" x14ac:dyDescent="0.2">
      <c r="B42" s="2441"/>
      <c r="C42" s="2442"/>
      <c r="D42" s="2442"/>
      <c r="E42" s="2442"/>
      <c r="F42" s="2442"/>
      <c r="G42" s="2443"/>
      <c r="H42" s="1081"/>
      <c r="I42" s="1081"/>
      <c r="J42" s="1081"/>
      <c r="K42" s="1081"/>
      <c r="L42" s="1081"/>
      <c r="M42" s="1081"/>
      <c r="N42" s="1081"/>
      <c r="O42" s="1081"/>
      <c r="P42" s="1071"/>
      <c r="Q42" s="1071"/>
      <c r="R42" s="1071"/>
      <c r="S42" s="1071"/>
      <c r="T42" s="1071"/>
      <c r="U42" s="1071"/>
      <c r="V42" s="1071"/>
      <c r="W42" s="1071"/>
      <c r="X42" s="1071"/>
      <c r="Y42" s="1071"/>
    </row>
    <row r="43" spans="2:25" ht="15" customHeight="1" x14ac:dyDescent="0.2">
      <c r="B43" s="2441"/>
      <c r="C43" s="2442"/>
      <c r="D43" s="2442"/>
      <c r="E43" s="2442"/>
      <c r="F43" s="2442"/>
      <c r="G43" s="2443"/>
      <c r="H43" s="1081"/>
      <c r="I43" s="1081"/>
      <c r="J43" s="1081"/>
      <c r="K43" s="1081"/>
      <c r="L43" s="1081"/>
      <c r="M43" s="1081"/>
      <c r="N43" s="1081"/>
      <c r="O43" s="1081"/>
      <c r="P43" s="1071"/>
      <c r="Q43" s="1071"/>
      <c r="R43" s="1071"/>
      <c r="S43" s="1071"/>
      <c r="T43" s="1071"/>
      <c r="U43" s="1071"/>
      <c r="V43" s="1071"/>
      <c r="W43" s="1071"/>
      <c r="X43" s="1071"/>
      <c r="Y43" s="1071"/>
    </row>
    <row r="44" spans="2:25" ht="15" customHeight="1" x14ac:dyDescent="0.2">
      <c r="B44" s="2441"/>
      <c r="C44" s="2442"/>
      <c r="D44" s="2442"/>
      <c r="E44" s="2442"/>
      <c r="F44" s="2442"/>
      <c r="G44" s="2443"/>
      <c r="H44" s="1081"/>
      <c r="I44" s="1081"/>
      <c r="J44" s="1081"/>
      <c r="K44" s="1081"/>
      <c r="L44" s="1081"/>
      <c r="M44" s="1081"/>
      <c r="N44" s="1081"/>
      <c r="O44" s="1081"/>
      <c r="P44" s="1071"/>
      <c r="Q44" s="1071"/>
      <c r="R44" s="1071"/>
      <c r="S44" s="1071"/>
      <c r="T44" s="1071"/>
      <c r="U44" s="1071"/>
      <c r="V44" s="1071"/>
      <c r="W44" s="1071"/>
      <c r="X44" s="1071"/>
      <c r="Y44" s="1071"/>
    </row>
    <row r="45" spans="2:25" ht="15" customHeight="1" x14ac:dyDescent="0.2">
      <c r="B45" s="2441"/>
      <c r="C45" s="2442"/>
      <c r="D45" s="2442"/>
      <c r="E45" s="2442"/>
      <c r="F45" s="2442"/>
      <c r="G45" s="2443"/>
      <c r="H45" s="1081"/>
      <c r="I45" s="1081"/>
      <c r="J45" s="1081"/>
      <c r="K45" s="1081"/>
      <c r="L45" s="1081"/>
      <c r="M45" s="1081"/>
      <c r="N45" s="1081"/>
      <c r="O45" s="1081"/>
      <c r="P45" s="1071"/>
      <c r="Q45" s="1071"/>
      <c r="R45" s="1071"/>
      <c r="S45" s="1071"/>
      <c r="T45" s="1071"/>
      <c r="U45" s="1071"/>
      <c r="V45" s="1071"/>
      <c r="W45" s="1071"/>
      <c r="X45" s="1071"/>
      <c r="Y45" s="1071"/>
    </row>
    <row r="46" spans="2:25" ht="15" customHeight="1" x14ac:dyDescent="0.2">
      <c r="B46" s="2441"/>
      <c r="C46" s="2442"/>
      <c r="D46" s="2442"/>
      <c r="E46" s="2442"/>
      <c r="F46" s="2442"/>
      <c r="G46" s="2443"/>
      <c r="H46" s="1081"/>
      <c r="I46" s="1081"/>
      <c r="J46" s="1081"/>
      <c r="K46" s="1081"/>
      <c r="L46" s="1081"/>
      <c r="M46" s="1081"/>
      <c r="N46" s="1081"/>
      <c r="O46" s="1081"/>
      <c r="P46" s="1071"/>
      <c r="Q46" s="1071"/>
      <c r="R46" s="1071"/>
      <c r="S46" s="1071"/>
      <c r="T46" s="1071"/>
      <c r="U46" s="1071"/>
      <c r="V46" s="1071"/>
      <c r="W46" s="1071"/>
      <c r="X46" s="1071"/>
      <c r="Y46" s="1071"/>
    </row>
    <row r="47" spans="2:25" ht="15" customHeight="1" x14ac:dyDescent="0.2">
      <c r="B47" s="2441"/>
      <c r="C47" s="2442"/>
      <c r="D47" s="2442"/>
      <c r="E47" s="2442"/>
      <c r="F47" s="2442"/>
      <c r="G47" s="2443"/>
      <c r="H47" s="1081"/>
      <c r="I47" s="1081"/>
      <c r="J47" s="1081"/>
      <c r="K47" s="1081"/>
      <c r="L47" s="1081"/>
      <c r="M47" s="1081"/>
      <c r="N47" s="1081"/>
      <c r="O47" s="1081"/>
      <c r="P47" s="1071"/>
      <c r="Q47" s="1071"/>
      <c r="R47" s="1071"/>
      <c r="S47" s="1071"/>
      <c r="T47" s="1071"/>
      <c r="U47" s="1071"/>
      <c r="V47" s="1071"/>
      <c r="W47" s="1071"/>
      <c r="X47" s="1071"/>
      <c r="Y47" s="1071"/>
    </row>
    <row r="48" spans="2:25" ht="15" customHeight="1" x14ac:dyDescent="0.2">
      <c r="B48" s="2441"/>
      <c r="C48" s="2442"/>
      <c r="D48" s="2442"/>
      <c r="E48" s="2442"/>
      <c r="F48" s="2442"/>
      <c r="G48" s="2443"/>
      <c r="H48" s="1081"/>
      <c r="I48" s="1081"/>
      <c r="J48" s="1081"/>
      <c r="K48" s="1081"/>
      <c r="L48" s="1081"/>
      <c r="M48" s="1081"/>
      <c r="N48" s="1081"/>
      <c r="O48" s="1081"/>
      <c r="P48" s="1071"/>
      <c r="Q48" s="1071"/>
      <c r="R48" s="1071"/>
      <c r="S48" s="1071"/>
      <c r="T48" s="1071"/>
      <c r="U48" s="1071"/>
      <c r="V48" s="1071"/>
      <c r="W48" s="1071"/>
      <c r="X48" s="1071"/>
      <c r="Y48" s="1071"/>
    </row>
    <row r="49" spans="1:25" ht="15" customHeight="1" x14ac:dyDescent="0.2">
      <c r="B49" s="2441"/>
      <c r="C49" s="2442"/>
      <c r="D49" s="2442"/>
      <c r="E49" s="2442"/>
      <c r="F49" s="2442"/>
      <c r="G49" s="2443"/>
      <c r="H49" s="1081"/>
      <c r="I49" s="1081"/>
      <c r="J49" s="1081"/>
      <c r="K49" s="1081"/>
      <c r="L49" s="1081"/>
      <c r="M49" s="1081"/>
      <c r="N49" s="1081"/>
      <c r="O49" s="1081"/>
      <c r="P49" s="1071"/>
      <c r="Q49" s="1071"/>
      <c r="R49" s="1071"/>
      <c r="S49" s="1071"/>
      <c r="T49" s="1071"/>
      <c r="U49" s="1071"/>
      <c r="V49" s="1071"/>
      <c r="W49" s="1071"/>
      <c r="X49" s="1071"/>
      <c r="Y49" s="1071"/>
    </row>
    <row r="50" spans="1:25" ht="15" customHeight="1" x14ac:dyDescent="0.2">
      <c r="B50" s="2441"/>
      <c r="C50" s="2442"/>
      <c r="D50" s="2442"/>
      <c r="E50" s="2442"/>
      <c r="F50" s="2442"/>
      <c r="G50" s="2443"/>
      <c r="H50" s="1081"/>
      <c r="I50" s="1081"/>
      <c r="J50" s="1081"/>
      <c r="K50" s="1081"/>
      <c r="L50" s="1081"/>
      <c r="M50" s="1081"/>
      <c r="N50" s="1081"/>
      <c r="O50" s="1081"/>
      <c r="P50" s="1071"/>
      <c r="Q50" s="1071"/>
      <c r="R50" s="1071"/>
      <c r="S50" s="1071"/>
      <c r="T50" s="1071"/>
      <c r="U50" s="1071"/>
      <c r="V50" s="1071"/>
      <c r="W50" s="1071"/>
      <c r="X50" s="1071"/>
      <c r="Y50" s="1071"/>
    </row>
    <row r="51" spans="1:25" ht="15.75" customHeight="1" thickBot="1" x14ac:dyDescent="0.25">
      <c r="B51" s="2444"/>
      <c r="C51" s="2445"/>
      <c r="D51" s="2445"/>
      <c r="E51" s="2445"/>
      <c r="F51" s="2445"/>
      <c r="G51" s="2446"/>
      <c r="H51" s="1081"/>
      <c r="I51" s="1081"/>
      <c r="J51" s="1081"/>
      <c r="K51" s="1081"/>
      <c r="L51" s="1081"/>
      <c r="M51" s="1081"/>
      <c r="N51" s="1081"/>
      <c r="O51" s="1081"/>
      <c r="P51" s="1071"/>
      <c r="Q51" s="1071"/>
      <c r="R51" s="1071"/>
      <c r="S51" s="1071"/>
      <c r="T51" s="1071"/>
      <c r="U51" s="1071"/>
      <c r="V51" s="1071"/>
      <c r="W51" s="1071"/>
      <c r="X51" s="1071"/>
      <c r="Y51" s="1071"/>
    </row>
    <row r="52" spans="1:25" ht="51" customHeight="1" x14ac:dyDescent="0.2">
      <c r="B52" s="2436" t="s">
        <v>3065</v>
      </c>
      <c r="C52" s="2436"/>
      <c r="D52" s="2436"/>
      <c r="E52" s="2436"/>
      <c r="F52" s="2436"/>
      <c r="G52" s="2436"/>
      <c r="H52" s="2437"/>
      <c r="I52" s="2437"/>
      <c r="J52" s="2437"/>
      <c r="K52" s="2437"/>
      <c r="L52" s="2437"/>
      <c r="M52" s="1071"/>
      <c r="N52" s="1071"/>
      <c r="O52" s="1071"/>
      <c r="P52" s="1071"/>
      <c r="Q52" s="1071"/>
      <c r="R52" s="1071"/>
      <c r="S52" s="1071"/>
      <c r="T52" s="1071"/>
      <c r="U52" s="1071"/>
      <c r="V52" s="1071"/>
      <c r="W52" s="1071"/>
      <c r="X52" s="1071"/>
      <c r="Y52" s="1071"/>
    </row>
    <row r="53" spans="1:25" ht="51" customHeight="1" thickBot="1" x14ac:dyDescent="0.25">
      <c r="B53" s="1073"/>
      <c r="C53" s="1073"/>
      <c r="D53" s="1073"/>
      <c r="E53" s="1073"/>
      <c r="F53" s="1073"/>
      <c r="G53" s="1073"/>
      <c r="H53" s="1073"/>
      <c r="I53" s="1073"/>
      <c r="J53" s="1073"/>
      <c r="K53" s="1073"/>
      <c r="L53" s="1073"/>
      <c r="M53" s="1071"/>
      <c r="N53" s="1071"/>
      <c r="O53" s="1071"/>
      <c r="P53" s="1071"/>
      <c r="Q53" s="1071"/>
      <c r="R53" s="1071"/>
      <c r="S53" s="1071"/>
      <c r="T53" s="1071"/>
      <c r="U53" s="1071"/>
      <c r="V53" s="1071"/>
      <c r="W53" s="1071"/>
      <c r="X53" s="1071"/>
      <c r="Y53" s="1071"/>
    </row>
    <row r="54" spans="1:25" ht="15.75" customHeight="1" thickBot="1" x14ac:dyDescent="0.25">
      <c r="B54" s="2426" t="s">
        <v>3066</v>
      </c>
      <c r="C54" s="2427"/>
      <c r="D54" s="2427"/>
      <c r="E54" s="2428"/>
      <c r="F54" s="903"/>
      <c r="G54" s="903"/>
      <c r="H54" s="903"/>
      <c r="I54" s="903"/>
    </row>
    <row r="55" spans="1:25" ht="15.75" customHeight="1" thickBot="1" x14ac:dyDescent="0.25">
      <c r="B55" s="904"/>
      <c r="C55" s="905"/>
      <c r="D55" s="905"/>
      <c r="E55" s="905"/>
      <c r="F55" s="903"/>
      <c r="G55" s="903"/>
      <c r="H55" s="903"/>
      <c r="I55" s="903"/>
    </row>
    <row r="56" spans="1:25" customFormat="1" ht="30" customHeight="1" thickBot="1" x14ac:dyDescent="0.3">
      <c r="A56" t="s">
        <v>2952</v>
      </c>
      <c r="B56" s="2422" t="s">
        <v>2769</v>
      </c>
      <c r="C56" s="2423"/>
      <c r="D56" s="925"/>
      <c r="E56" s="907" t="s">
        <v>2772</v>
      </c>
      <c r="F56" s="908"/>
      <c r="G56" s="909"/>
    </row>
    <row r="57" spans="1:25" customFormat="1" ht="30" customHeight="1" thickBot="1" x14ac:dyDescent="0.3">
      <c r="B57" s="938"/>
      <c r="C57" s="938"/>
      <c r="D57" s="938"/>
      <c r="E57" s="909"/>
      <c r="F57" s="939"/>
      <c r="G57" s="909"/>
    </row>
    <row r="58" spans="1:25" customFormat="1" ht="30" customHeight="1" x14ac:dyDescent="0.25">
      <c r="B58" s="2447" t="s">
        <v>3067</v>
      </c>
      <c r="C58" s="2447"/>
      <c r="D58" s="2447"/>
      <c r="E58" s="2447"/>
      <c r="F58" s="939"/>
      <c r="G58" s="909"/>
    </row>
    <row r="59" spans="1:25" ht="30" customHeight="1" thickBot="1" x14ac:dyDescent="0.25">
      <c r="B59" s="904"/>
      <c r="C59" s="905"/>
      <c r="D59" s="905"/>
      <c r="E59" s="905"/>
      <c r="F59" s="903"/>
      <c r="G59" s="903"/>
      <c r="H59" s="903"/>
      <c r="I59" s="903"/>
    </row>
    <row r="60" spans="1:25" ht="30" customHeight="1" thickBot="1" x14ac:dyDescent="0.25">
      <c r="B60" s="2376" t="s">
        <v>2768</v>
      </c>
      <c r="C60" s="2376"/>
      <c r="D60" s="2376"/>
      <c r="E60" s="2376"/>
    </row>
    <row r="61" spans="1:25" ht="15.75" customHeight="1" thickBot="1" x14ac:dyDescent="0.25">
      <c r="B61" s="918" t="s">
        <v>2733</v>
      </c>
      <c r="C61" s="2392" t="s">
        <v>2735</v>
      </c>
      <c r="D61" s="2393"/>
      <c r="E61" s="918" t="s">
        <v>2734</v>
      </c>
    </row>
    <row r="62" spans="1:25" ht="30" customHeight="1" thickBot="1" x14ac:dyDescent="0.25">
      <c r="B62" s="2377" t="s">
        <v>49</v>
      </c>
      <c r="C62" s="2383" t="s">
        <v>2771</v>
      </c>
      <c r="D62" s="2383"/>
      <c r="E62" s="2380"/>
    </row>
    <row r="63" spans="1:25" ht="33.75" x14ac:dyDescent="0.2">
      <c r="B63" s="2378"/>
      <c r="C63" s="2404"/>
      <c r="D63" s="912" t="s">
        <v>209</v>
      </c>
      <c r="E63" s="913">
        <v>1</v>
      </c>
    </row>
    <row r="64" spans="1:25" ht="39.75" customHeight="1" x14ac:dyDescent="0.2">
      <c r="B64" s="2378"/>
      <c r="C64" s="2405"/>
      <c r="D64" s="906" t="s">
        <v>97</v>
      </c>
      <c r="E64" s="898" t="s">
        <v>2770</v>
      </c>
    </row>
    <row r="65" spans="2:9" ht="15" customHeight="1" x14ac:dyDescent="0.2">
      <c r="B65" s="2378"/>
      <c r="C65" s="2424" t="s">
        <v>2746</v>
      </c>
      <c r="D65" s="2424"/>
      <c r="E65" s="2372"/>
    </row>
    <row r="66" spans="2:9" ht="33.75" x14ac:dyDescent="0.2">
      <c r="B66" s="2378"/>
      <c r="C66" s="2404"/>
      <c r="D66" s="912" t="s">
        <v>209</v>
      </c>
      <c r="E66" s="913">
        <v>2</v>
      </c>
    </row>
    <row r="67" spans="2:9" ht="39.75" customHeight="1" x14ac:dyDescent="0.2">
      <c r="B67" s="2378"/>
      <c r="C67" s="2405"/>
      <c r="D67" s="906" t="s">
        <v>78</v>
      </c>
      <c r="E67" s="898" t="s">
        <v>2770</v>
      </c>
    </row>
    <row r="68" spans="2:9" ht="15" customHeight="1" x14ac:dyDescent="0.2">
      <c r="B68" s="2378"/>
      <c r="C68" s="2424" t="s">
        <v>2746</v>
      </c>
      <c r="D68" s="2424"/>
      <c r="E68" s="2372"/>
    </row>
    <row r="69" spans="2:9" ht="36.75" customHeight="1" x14ac:dyDescent="0.2">
      <c r="B69" s="2378"/>
      <c r="C69" s="2401"/>
      <c r="D69" s="906" t="s">
        <v>2750</v>
      </c>
      <c r="E69" s="900">
        <v>3</v>
      </c>
    </row>
    <row r="70" spans="2:9" ht="36.75" customHeight="1" thickBot="1" x14ac:dyDescent="0.25">
      <c r="B70" s="2378"/>
      <c r="C70" s="2403"/>
      <c r="D70" s="910" t="s">
        <v>78</v>
      </c>
      <c r="E70" s="911" t="s">
        <v>2770</v>
      </c>
    </row>
    <row r="71" spans="2:9" ht="15" customHeight="1" x14ac:dyDescent="0.2">
      <c r="B71" s="2378"/>
      <c r="C71" s="2424" t="s">
        <v>2746</v>
      </c>
      <c r="D71" s="2424"/>
      <c r="E71" s="2372"/>
    </row>
    <row r="72" spans="2:9" ht="36.75" customHeight="1" x14ac:dyDescent="0.2">
      <c r="B72" s="2378"/>
      <c r="C72" s="2401"/>
      <c r="D72" s="906" t="s">
        <v>2750</v>
      </c>
      <c r="E72" s="900">
        <v>4</v>
      </c>
    </row>
    <row r="73" spans="2:9" ht="36.75" customHeight="1" x14ac:dyDescent="0.2">
      <c r="B73" s="2378"/>
      <c r="C73" s="2402"/>
      <c r="D73" s="915" t="s">
        <v>78</v>
      </c>
      <c r="E73" s="926" t="s">
        <v>2770</v>
      </c>
    </row>
    <row r="74" spans="2:9" ht="15" customHeight="1" x14ac:dyDescent="0.2">
      <c r="B74" s="2378"/>
      <c r="C74" s="2448" t="s">
        <v>2746</v>
      </c>
      <c r="D74" s="2424"/>
      <c r="E74" s="2372"/>
    </row>
    <row r="75" spans="2:9" ht="36.75" customHeight="1" x14ac:dyDescent="0.2">
      <c r="B75" s="2378"/>
      <c r="C75" s="2401"/>
      <c r="D75" s="906" t="s">
        <v>2750</v>
      </c>
      <c r="E75" s="900">
        <v>5</v>
      </c>
    </row>
    <row r="76" spans="2:9" ht="36.75" customHeight="1" thickBot="1" x14ac:dyDescent="0.25">
      <c r="B76" s="2379"/>
      <c r="C76" s="2403"/>
      <c r="D76" s="910" t="s">
        <v>78</v>
      </c>
      <c r="E76" s="911" t="s">
        <v>2770</v>
      </c>
    </row>
    <row r="77" spans="2:9" ht="30" customHeight="1" thickBot="1" x14ac:dyDescent="0.25">
      <c r="B77" s="919" t="s">
        <v>696</v>
      </c>
      <c r="C77" s="2382" t="s">
        <v>2755</v>
      </c>
      <c r="D77" s="2382"/>
      <c r="E77" s="2383"/>
    </row>
    <row r="78" spans="2:9" ht="30" customHeight="1" thickBot="1" x14ac:dyDescent="0.25">
      <c r="B78" s="920" t="s">
        <v>2738</v>
      </c>
      <c r="C78" s="2388" t="s">
        <v>2755</v>
      </c>
      <c r="D78" s="2388"/>
      <c r="E78" s="2389"/>
    </row>
    <row r="79" spans="2:9" ht="30" customHeight="1" thickBot="1" x14ac:dyDescent="0.25">
      <c r="B79" s="919" t="s">
        <v>50</v>
      </c>
      <c r="C79" s="2330" t="s">
        <v>2773</v>
      </c>
      <c r="D79" s="2330"/>
      <c r="E79" s="2331"/>
    </row>
    <row r="80" spans="2:9" ht="30" customHeight="1" thickBot="1" x14ac:dyDescent="0.25">
      <c r="B80" s="904"/>
      <c r="C80" s="905"/>
      <c r="D80" s="905"/>
      <c r="E80" s="905"/>
      <c r="F80" s="903"/>
      <c r="G80" s="903"/>
      <c r="H80" s="903"/>
      <c r="I80" s="903"/>
    </row>
    <row r="81" spans="2:9" ht="30" customHeight="1" thickBot="1" x14ac:dyDescent="0.25">
      <c r="B81" s="2376" t="s">
        <v>2774</v>
      </c>
      <c r="C81" s="2376"/>
      <c r="D81" s="2376"/>
      <c r="E81" s="2376"/>
    </row>
    <row r="82" spans="2:9" ht="15.75" customHeight="1" thickBot="1" x14ac:dyDescent="0.25">
      <c r="B82" s="918" t="s">
        <v>2733</v>
      </c>
      <c r="C82" s="2392" t="s">
        <v>2735</v>
      </c>
      <c r="D82" s="2393"/>
      <c r="E82" s="918" t="s">
        <v>2734</v>
      </c>
    </row>
    <row r="83" spans="2:9" ht="38.25" customHeight="1" thickBot="1" x14ac:dyDescent="0.25">
      <c r="B83" s="927" t="s">
        <v>49</v>
      </c>
      <c r="C83" s="2383" t="s">
        <v>2775</v>
      </c>
      <c r="D83" s="2383"/>
      <c r="E83" s="2380"/>
    </row>
    <row r="84" spans="2:9" ht="30" customHeight="1" thickBot="1" x14ac:dyDescent="0.25">
      <c r="B84" s="919" t="s">
        <v>696</v>
      </c>
      <c r="C84" s="2382" t="s">
        <v>2755</v>
      </c>
      <c r="D84" s="2382"/>
      <c r="E84" s="2383"/>
    </row>
    <row r="85" spans="2:9" ht="30" customHeight="1" thickBot="1" x14ac:dyDescent="0.25">
      <c r="B85" s="920" t="s">
        <v>2738</v>
      </c>
      <c r="C85" s="2388" t="s">
        <v>2755</v>
      </c>
      <c r="D85" s="2388"/>
      <c r="E85" s="2389"/>
    </row>
    <row r="86" spans="2:9" ht="30" customHeight="1" thickBot="1" x14ac:dyDescent="0.25">
      <c r="B86" s="919" t="s">
        <v>50</v>
      </c>
      <c r="C86" s="2330" t="s">
        <v>2776</v>
      </c>
      <c r="D86" s="2330"/>
      <c r="E86" s="2331"/>
    </row>
    <row r="87" spans="2:9" ht="30" customHeight="1" thickBot="1" x14ac:dyDescent="0.3">
      <c r="B87"/>
      <c r="C87"/>
      <c r="D87"/>
      <c r="E87"/>
    </row>
    <row r="88" spans="2:9" ht="30" customHeight="1" thickBot="1" x14ac:dyDescent="0.25">
      <c r="B88" s="2376" t="s">
        <v>2777</v>
      </c>
      <c r="C88" s="2376"/>
      <c r="D88" s="2376"/>
      <c r="E88" s="2376"/>
    </row>
    <row r="89" spans="2:9" ht="15.75" customHeight="1" thickBot="1" x14ac:dyDescent="0.25">
      <c r="B89" s="918" t="s">
        <v>2733</v>
      </c>
      <c r="C89" s="2392" t="s">
        <v>2735</v>
      </c>
      <c r="D89" s="2393"/>
      <c r="E89" s="918" t="s">
        <v>2734</v>
      </c>
    </row>
    <row r="90" spans="2:9" ht="38.25" customHeight="1" thickBot="1" x14ac:dyDescent="0.25">
      <c r="B90" s="927" t="s">
        <v>49</v>
      </c>
      <c r="C90" s="2383" t="s">
        <v>2778</v>
      </c>
      <c r="D90" s="2383"/>
      <c r="E90" s="2380"/>
    </row>
    <row r="91" spans="2:9" ht="30" customHeight="1" thickBot="1" x14ac:dyDescent="0.25">
      <c r="B91" s="919" t="s">
        <v>696</v>
      </c>
      <c r="C91" s="2383" t="s">
        <v>2779</v>
      </c>
      <c r="D91" s="2383"/>
      <c r="E91" s="2380"/>
    </row>
    <row r="92" spans="2:9" ht="30" customHeight="1" thickBot="1" x14ac:dyDescent="0.25">
      <c r="B92" s="920" t="s">
        <v>2738</v>
      </c>
      <c r="C92" s="2383" t="s">
        <v>2780</v>
      </c>
      <c r="D92" s="2383"/>
      <c r="E92" s="2380"/>
    </row>
    <row r="93" spans="2:9" ht="30" customHeight="1" thickBot="1" x14ac:dyDescent="0.25">
      <c r="B93" s="919" t="s">
        <v>50</v>
      </c>
      <c r="C93" s="2383" t="s">
        <v>2781</v>
      </c>
      <c r="D93" s="2383"/>
      <c r="E93" s="2380"/>
    </row>
    <row r="94" spans="2:9" ht="30" customHeight="1" thickBot="1" x14ac:dyDescent="0.25">
      <c r="B94" s="904"/>
      <c r="C94" s="905"/>
      <c r="D94" s="905"/>
      <c r="E94" s="905"/>
      <c r="F94" s="903"/>
      <c r="G94" s="903"/>
      <c r="H94" s="903"/>
      <c r="I94" s="903"/>
    </row>
    <row r="95" spans="2:9" ht="30" customHeight="1" thickBot="1" x14ac:dyDescent="0.25">
      <c r="B95" s="2376" t="s">
        <v>2736</v>
      </c>
      <c r="C95" s="2376"/>
      <c r="D95" s="2376"/>
      <c r="E95" s="2376"/>
      <c r="F95" s="2435"/>
    </row>
    <row r="96" spans="2:9" ht="15.75" customHeight="1" thickBot="1" x14ac:dyDescent="0.25">
      <c r="B96" s="918" t="s">
        <v>2733</v>
      </c>
      <c r="C96" s="2392" t="s">
        <v>2735</v>
      </c>
      <c r="D96" s="2393"/>
      <c r="E96" s="918" t="s">
        <v>2734</v>
      </c>
      <c r="F96" s="2435"/>
    </row>
    <row r="97" spans="2:9" ht="30" customHeight="1" thickBot="1" x14ac:dyDescent="0.25">
      <c r="B97" s="2377" t="s">
        <v>49</v>
      </c>
      <c r="C97" s="2383" t="s">
        <v>2749</v>
      </c>
      <c r="D97" s="2383"/>
      <c r="E97" s="2380"/>
    </row>
    <row r="98" spans="2:9" ht="33.75" x14ac:dyDescent="0.2">
      <c r="B98" s="2378"/>
      <c r="C98" s="2404"/>
      <c r="D98" s="912" t="s">
        <v>209</v>
      </c>
      <c r="E98" s="913">
        <v>1</v>
      </c>
    </row>
    <row r="99" spans="2:9" ht="33.75" x14ac:dyDescent="0.2">
      <c r="B99" s="2378"/>
      <c r="C99" s="2404"/>
      <c r="D99" s="906" t="s">
        <v>101</v>
      </c>
      <c r="E99" s="899" t="s">
        <v>21</v>
      </c>
    </row>
    <row r="100" spans="2:9" ht="39.75" customHeight="1" x14ac:dyDescent="0.2">
      <c r="B100" s="2378"/>
      <c r="C100" s="2405"/>
      <c r="D100" s="906" t="s">
        <v>97</v>
      </c>
      <c r="E100" s="898" t="s">
        <v>2737</v>
      </c>
    </row>
    <row r="101" spans="2:9" ht="15" customHeight="1" x14ac:dyDescent="0.2">
      <c r="B101" s="2378"/>
      <c r="C101" s="2424" t="s">
        <v>2746</v>
      </c>
      <c r="D101" s="2424"/>
      <c r="E101" s="2372"/>
    </row>
    <row r="102" spans="2:9" ht="36.75" customHeight="1" x14ac:dyDescent="0.2">
      <c r="B102" s="2378"/>
      <c r="C102" s="2401"/>
      <c r="D102" s="906" t="s">
        <v>2750</v>
      </c>
      <c r="E102" s="900" t="s">
        <v>2745</v>
      </c>
    </row>
    <row r="103" spans="2:9" ht="36.75" customHeight="1" thickBot="1" x14ac:dyDescent="0.25">
      <c r="B103" s="2379"/>
      <c r="C103" s="2403"/>
      <c r="D103" s="910" t="s">
        <v>78</v>
      </c>
      <c r="E103" s="911" t="s">
        <v>2737</v>
      </c>
    </row>
    <row r="104" spans="2:9" ht="36.75" customHeight="1" thickBot="1" x14ac:dyDescent="0.25">
      <c r="B104" s="929" t="s">
        <v>696</v>
      </c>
      <c r="C104" s="2412" t="s">
        <v>2755</v>
      </c>
      <c r="D104" s="2413"/>
      <c r="E104" s="2414"/>
    </row>
    <row r="105" spans="2:9" ht="30" customHeight="1" thickBot="1" x14ac:dyDescent="0.25">
      <c r="B105" s="920" t="s">
        <v>2738</v>
      </c>
      <c r="C105" s="2382" t="s">
        <v>2755</v>
      </c>
      <c r="D105" s="2382"/>
      <c r="E105" s="2383"/>
    </row>
    <row r="106" spans="2:9" ht="30" customHeight="1" thickBot="1" x14ac:dyDescent="0.25">
      <c r="B106" s="922" t="s">
        <v>50</v>
      </c>
      <c r="C106" s="2409" t="s">
        <v>2739</v>
      </c>
      <c r="D106" s="2410"/>
      <c r="E106" s="2411"/>
    </row>
    <row r="107" spans="2:9" ht="30" customHeight="1" thickBot="1" x14ac:dyDescent="0.25">
      <c r="B107" s="45"/>
      <c r="C107" s="45"/>
      <c r="D107" s="45"/>
      <c r="E107" s="45"/>
    </row>
    <row r="108" spans="2:9" ht="30" customHeight="1" thickBot="1" x14ac:dyDescent="0.25">
      <c r="B108" s="2376" t="s">
        <v>2740</v>
      </c>
      <c r="C108" s="2376"/>
      <c r="D108" s="2376"/>
      <c r="E108" s="2376"/>
    </row>
    <row r="109" spans="2:9" ht="14.25" customHeight="1" thickBot="1" x14ac:dyDescent="0.25">
      <c r="B109" s="918" t="s">
        <v>2733</v>
      </c>
      <c r="C109" s="2392" t="s">
        <v>2735</v>
      </c>
      <c r="D109" s="2393"/>
      <c r="E109" s="918" t="s">
        <v>2734</v>
      </c>
    </row>
    <row r="110" spans="2:9" ht="30" customHeight="1" thickBot="1" x14ac:dyDescent="0.25">
      <c r="B110" s="2377" t="s">
        <v>49</v>
      </c>
      <c r="C110" s="2383" t="s">
        <v>2741</v>
      </c>
      <c r="D110" s="2383"/>
      <c r="E110" s="2380"/>
    </row>
    <row r="111" spans="2:9" ht="33.75" customHeight="1" x14ac:dyDescent="0.2">
      <c r="B111" s="2378"/>
      <c r="C111" s="1920" t="s">
        <v>209</v>
      </c>
      <c r="D111" s="1921"/>
      <c r="E111" s="917">
        <v>1</v>
      </c>
      <c r="F111" s="388"/>
      <c r="G111" s="388"/>
      <c r="H111" s="388"/>
      <c r="I111" s="388"/>
    </row>
    <row r="112" spans="2:9" ht="33.75" customHeight="1" x14ac:dyDescent="0.2">
      <c r="B112" s="2378"/>
      <c r="C112" s="2384" t="s">
        <v>2748</v>
      </c>
      <c r="D112" s="1657"/>
      <c r="E112" s="914" t="s">
        <v>2757</v>
      </c>
      <c r="F112" s="388"/>
      <c r="G112" s="388"/>
      <c r="H112" s="388"/>
      <c r="I112" s="388"/>
    </row>
    <row r="113" spans="2:9" ht="17.25" customHeight="1" x14ac:dyDescent="0.2">
      <c r="B113" s="2378"/>
      <c r="C113" s="2368" t="s">
        <v>2747</v>
      </c>
      <c r="D113" s="2369"/>
      <c r="E113" s="2370"/>
      <c r="F113" s="388"/>
      <c r="G113" s="388"/>
      <c r="H113" s="388"/>
      <c r="I113" s="388"/>
    </row>
    <row r="114" spans="2:9" ht="33.75" x14ac:dyDescent="0.2">
      <c r="B114" s="2378"/>
      <c r="C114" s="2406"/>
      <c r="D114" s="912" t="s">
        <v>2753</v>
      </c>
      <c r="E114" s="916" t="s">
        <v>53</v>
      </c>
      <c r="F114" s="388"/>
      <c r="G114" s="388"/>
      <c r="H114" s="388"/>
      <c r="I114" s="388"/>
    </row>
    <row r="115" spans="2:9" ht="29.25" customHeight="1" x14ac:dyDescent="0.2">
      <c r="B115" s="2378"/>
      <c r="C115" s="2407"/>
      <c r="D115" s="906" t="s">
        <v>400</v>
      </c>
      <c r="E115" s="2373" t="s">
        <v>2752</v>
      </c>
      <c r="F115" s="388"/>
      <c r="G115" s="388"/>
      <c r="H115" s="388"/>
      <c r="I115" s="388"/>
    </row>
    <row r="116" spans="2:9" ht="41.25" customHeight="1" x14ac:dyDescent="0.2">
      <c r="B116" s="2378"/>
      <c r="C116" s="2407"/>
      <c r="D116" s="906" t="s">
        <v>2748</v>
      </c>
      <c r="E116" s="2421"/>
      <c r="F116" s="388"/>
      <c r="G116" s="388"/>
      <c r="H116" s="388"/>
      <c r="I116" s="388"/>
    </row>
    <row r="117" spans="2:9" ht="14.25" customHeight="1" x14ac:dyDescent="0.2">
      <c r="B117" s="2378"/>
      <c r="C117" s="2407"/>
      <c r="D117" s="2371" t="s">
        <v>2746</v>
      </c>
      <c r="E117" s="2372"/>
      <c r="F117" s="388"/>
      <c r="G117" s="388"/>
      <c r="H117" s="388"/>
      <c r="I117" s="388"/>
    </row>
    <row r="118" spans="2:9" ht="33.75" x14ac:dyDescent="0.2">
      <c r="B118" s="2378"/>
      <c r="C118" s="2407"/>
      <c r="D118" s="906" t="s">
        <v>697</v>
      </c>
      <c r="E118" s="914" t="s">
        <v>53</v>
      </c>
      <c r="F118" s="388"/>
      <c r="G118" s="388"/>
      <c r="H118" s="388"/>
      <c r="I118" s="388"/>
    </row>
    <row r="119" spans="2:9" ht="22.5" x14ac:dyDescent="0.2">
      <c r="B119" s="2378"/>
      <c r="C119" s="2407"/>
      <c r="D119" s="906" t="s">
        <v>403</v>
      </c>
      <c r="E119" s="2373" t="s">
        <v>2754</v>
      </c>
      <c r="F119" s="388"/>
      <c r="G119" s="388"/>
      <c r="H119" s="388"/>
      <c r="I119" s="388"/>
    </row>
    <row r="120" spans="2:9" ht="38.25" customHeight="1" x14ac:dyDescent="0.2">
      <c r="B120" s="2378"/>
      <c r="C120" s="2407"/>
      <c r="D120" s="906" t="s">
        <v>2748</v>
      </c>
      <c r="E120" s="2421"/>
      <c r="F120" s="388"/>
      <c r="G120" s="388"/>
      <c r="H120" s="388"/>
      <c r="I120" s="388"/>
    </row>
    <row r="121" spans="2:9" ht="15" customHeight="1" x14ac:dyDescent="0.2">
      <c r="B121" s="2378"/>
      <c r="C121" s="2407"/>
      <c r="D121" s="2371" t="s">
        <v>2746</v>
      </c>
      <c r="E121" s="2372"/>
      <c r="F121" s="388"/>
      <c r="G121" s="388"/>
      <c r="H121" s="388"/>
      <c r="I121" s="388"/>
    </row>
    <row r="122" spans="2:9" ht="39" customHeight="1" x14ac:dyDescent="0.2">
      <c r="B122" s="2378"/>
      <c r="C122" s="2407"/>
      <c r="D122" s="906" t="s">
        <v>97</v>
      </c>
      <c r="E122" s="2373" t="s">
        <v>2751</v>
      </c>
      <c r="F122" s="388"/>
      <c r="G122" s="388"/>
      <c r="H122" s="388"/>
      <c r="I122" s="388"/>
    </row>
    <row r="123" spans="2:9" ht="38.25" customHeight="1" thickBot="1" x14ac:dyDescent="0.25">
      <c r="B123" s="2378"/>
      <c r="C123" s="2408"/>
      <c r="D123" s="910" t="s">
        <v>2748</v>
      </c>
      <c r="E123" s="2374"/>
      <c r="F123" s="388"/>
      <c r="G123" s="388"/>
      <c r="H123" s="388"/>
      <c r="I123" s="388"/>
    </row>
    <row r="124" spans="2:9" ht="30" customHeight="1" thickBot="1" x14ac:dyDescent="0.25">
      <c r="B124" s="2378"/>
      <c r="C124" s="2383" t="s">
        <v>2741</v>
      </c>
      <c r="D124" s="2383"/>
      <c r="E124" s="2380"/>
      <c r="F124" s="388"/>
      <c r="G124" s="388"/>
      <c r="H124" s="388"/>
      <c r="I124" s="388"/>
    </row>
    <row r="125" spans="2:9" ht="30.75" customHeight="1" x14ac:dyDescent="0.2">
      <c r="B125" s="2378"/>
      <c r="C125" s="1922" t="s">
        <v>209</v>
      </c>
      <c r="D125" s="1923"/>
      <c r="E125" s="917">
        <v>3</v>
      </c>
      <c r="F125" s="388"/>
      <c r="G125" s="388"/>
      <c r="H125" s="388"/>
      <c r="I125" s="388"/>
    </row>
    <row r="126" spans="2:9" ht="33.75" customHeight="1" x14ac:dyDescent="0.2">
      <c r="B126" s="2378"/>
      <c r="C126" s="2384" t="s">
        <v>2748</v>
      </c>
      <c r="D126" s="1657"/>
      <c r="E126" s="914" t="s">
        <v>2757</v>
      </c>
      <c r="F126" s="388"/>
      <c r="G126" s="388"/>
      <c r="H126" s="388"/>
      <c r="I126" s="388"/>
    </row>
    <row r="127" spans="2:9" ht="17.25" customHeight="1" x14ac:dyDescent="0.2">
      <c r="B127" s="2378"/>
      <c r="C127" s="2368" t="s">
        <v>2747</v>
      </c>
      <c r="D127" s="2369"/>
      <c r="E127" s="2370"/>
      <c r="F127" s="388"/>
      <c r="G127" s="388"/>
      <c r="H127" s="388"/>
      <c r="I127" s="388"/>
    </row>
    <row r="128" spans="2:9" ht="33.75" x14ac:dyDescent="0.2">
      <c r="B128" s="2378"/>
      <c r="C128" s="2406"/>
      <c r="D128" s="906" t="s">
        <v>399</v>
      </c>
      <c r="E128" s="917" t="s">
        <v>0</v>
      </c>
      <c r="F128" s="388"/>
      <c r="G128" s="388"/>
      <c r="H128" s="388"/>
      <c r="I128" s="388"/>
    </row>
    <row r="129" spans="2:9" ht="27" customHeight="1" x14ac:dyDescent="0.2">
      <c r="B129" s="2378"/>
      <c r="C129" s="2407"/>
      <c r="D129" s="906" t="s">
        <v>400</v>
      </c>
      <c r="E129" s="2373" t="s">
        <v>2752</v>
      </c>
      <c r="F129" s="388"/>
      <c r="G129" s="388"/>
      <c r="H129" s="388"/>
      <c r="I129" s="388"/>
    </row>
    <row r="130" spans="2:9" ht="33.75" x14ac:dyDescent="0.2">
      <c r="B130" s="2378"/>
      <c r="C130" s="2407"/>
      <c r="D130" s="906" t="s">
        <v>2748</v>
      </c>
      <c r="E130" s="2421"/>
      <c r="F130" s="388"/>
      <c r="G130" s="388"/>
      <c r="H130" s="388"/>
      <c r="I130" s="388"/>
    </row>
    <row r="131" spans="2:9" ht="14.25" customHeight="1" x14ac:dyDescent="0.2">
      <c r="B131" s="2378"/>
      <c r="C131" s="2407"/>
      <c r="D131" s="2371" t="s">
        <v>2746</v>
      </c>
      <c r="E131" s="2372"/>
      <c r="F131" s="388"/>
      <c r="G131" s="388"/>
      <c r="H131" s="388"/>
      <c r="I131" s="388"/>
    </row>
    <row r="132" spans="2:9" ht="33.75" x14ac:dyDescent="0.2">
      <c r="B132" s="2378"/>
      <c r="C132" s="2407"/>
      <c r="D132" s="906" t="s">
        <v>404</v>
      </c>
      <c r="E132" s="914" t="s">
        <v>0</v>
      </c>
      <c r="F132" s="388"/>
      <c r="G132" s="388"/>
      <c r="H132" s="388"/>
      <c r="I132" s="388"/>
    </row>
    <row r="133" spans="2:9" ht="22.5" x14ac:dyDescent="0.2">
      <c r="B133" s="2378"/>
      <c r="C133" s="2407"/>
      <c r="D133" s="906" t="s">
        <v>403</v>
      </c>
      <c r="E133" s="2373" t="s">
        <v>2754</v>
      </c>
      <c r="F133" s="388"/>
      <c r="G133" s="388"/>
      <c r="H133" s="388"/>
      <c r="I133" s="388"/>
    </row>
    <row r="134" spans="2:9" ht="38.25" customHeight="1" thickBot="1" x14ac:dyDescent="0.25">
      <c r="B134" s="2379"/>
      <c r="C134" s="2408"/>
      <c r="D134" s="910" t="s">
        <v>2748</v>
      </c>
      <c r="E134" s="2374"/>
      <c r="F134" s="388"/>
      <c r="G134" s="388"/>
      <c r="H134" s="388"/>
      <c r="I134" s="388"/>
    </row>
    <row r="135" spans="2:9" ht="30" customHeight="1" thickBot="1" x14ac:dyDescent="0.25">
      <c r="B135" s="919" t="s">
        <v>696</v>
      </c>
      <c r="C135" s="2382" t="s">
        <v>2755</v>
      </c>
      <c r="D135" s="2382"/>
      <c r="E135" s="2383"/>
    </row>
    <row r="136" spans="2:9" ht="30" customHeight="1" thickBot="1" x14ac:dyDescent="0.25">
      <c r="B136" s="920" t="s">
        <v>2738</v>
      </c>
      <c r="C136" s="2388" t="s">
        <v>2755</v>
      </c>
      <c r="D136" s="2388"/>
      <c r="E136" s="2389"/>
    </row>
    <row r="137" spans="2:9" ht="30" customHeight="1" thickBot="1" x14ac:dyDescent="0.25">
      <c r="B137" s="919" t="s">
        <v>50</v>
      </c>
      <c r="C137" s="2330" t="s">
        <v>2756</v>
      </c>
      <c r="D137" s="2330"/>
      <c r="E137" s="2331"/>
    </row>
    <row r="138" spans="2:9" ht="30" customHeight="1" thickBot="1" x14ac:dyDescent="0.25"/>
    <row r="139" spans="2:9" ht="30" customHeight="1" thickBot="1" x14ac:dyDescent="0.3">
      <c r="B139" s="2376" t="s">
        <v>2742</v>
      </c>
      <c r="C139" s="2376"/>
      <c r="D139" s="2376"/>
      <c r="E139" s="2376"/>
      <c r="F139"/>
    </row>
    <row r="140" spans="2:9" ht="15.75" customHeight="1" thickBot="1" x14ac:dyDescent="0.25">
      <c r="B140" s="918" t="s">
        <v>2733</v>
      </c>
      <c r="C140" s="2392" t="s">
        <v>2735</v>
      </c>
      <c r="D140" s="2393"/>
      <c r="E140" s="918" t="s">
        <v>2734</v>
      </c>
    </row>
    <row r="141" spans="2:9" ht="30" customHeight="1" thickBot="1" x14ac:dyDescent="0.25">
      <c r="B141" s="2377" t="s">
        <v>49</v>
      </c>
      <c r="C141" s="2380" t="s">
        <v>2741</v>
      </c>
      <c r="D141" s="2380"/>
      <c r="E141" s="2380"/>
    </row>
    <row r="142" spans="2:9" ht="27.75" customHeight="1" x14ac:dyDescent="0.2">
      <c r="B142" s="2378"/>
      <c r="C142" s="2384" t="s">
        <v>2748</v>
      </c>
      <c r="D142" s="1657"/>
      <c r="E142" s="914" t="s">
        <v>2744</v>
      </c>
    </row>
    <row r="143" spans="2:9" x14ac:dyDescent="0.2">
      <c r="B143" s="2378"/>
      <c r="C143" s="2368" t="s">
        <v>2746</v>
      </c>
      <c r="D143" s="2369"/>
      <c r="E143" s="2370"/>
    </row>
    <row r="144" spans="2:9" ht="20.25" customHeight="1" thickBot="1" x14ac:dyDescent="0.25">
      <c r="B144" s="2379"/>
      <c r="C144" s="2385" t="s">
        <v>2762</v>
      </c>
      <c r="D144" s="2386"/>
      <c r="E144" s="2387"/>
    </row>
    <row r="145" spans="2:15" ht="30" customHeight="1" thickBot="1" x14ac:dyDescent="0.25">
      <c r="B145" s="919" t="s">
        <v>696</v>
      </c>
      <c r="C145" s="2382" t="s">
        <v>2755</v>
      </c>
      <c r="D145" s="2382"/>
      <c r="E145" s="2383"/>
    </row>
    <row r="146" spans="2:15" ht="30" customHeight="1" thickBot="1" x14ac:dyDescent="0.25">
      <c r="B146" s="920" t="s">
        <v>2738</v>
      </c>
      <c r="C146" s="2388" t="s">
        <v>2755</v>
      </c>
      <c r="D146" s="2388"/>
      <c r="E146" s="2389"/>
    </row>
    <row r="147" spans="2:15" ht="30" customHeight="1" thickBot="1" x14ac:dyDescent="0.25">
      <c r="B147" s="923" t="s">
        <v>50</v>
      </c>
      <c r="C147" s="2381" t="s">
        <v>2760</v>
      </c>
      <c r="D147" s="2382"/>
      <c r="E147" s="2383"/>
    </row>
    <row r="148" spans="2:15" ht="30" customHeight="1" thickBot="1" x14ac:dyDescent="0.25"/>
    <row r="149" spans="2:15" ht="30" customHeight="1" thickBot="1" x14ac:dyDescent="0.25">
      <c r="B149" s="2376" t="s">
        <v>2743</v>
      </c>
      <c r="C149" s="2376"/>
      <c r="D149" s="2376"/>
      <c r="E149" s="2376"/>
    </row>
    <row r="150" spans="2:15" ht="15.75" customHeight="1" thickBot="1" x14ac:dyDescent="0.25">
      <c r="B150" s="918" t="s">
        <v>2733</v>
      </c>
      <c r="C150" s="2392" t="s">
        <v>2735</v>
      </c>
      <c r="D150" s="2393"/>
      <c r="E150" s="918" t="s">
        <v>2734</v>
      </c>
    </row>
    <row r="151" spans="2:15" ht="30" customHeight="1" thickBot="1" x14ac:dyDescent="0.25">
      <c r="B151" s="2377" t="s">
        <v>49</v>
      </c>
      <c r="C151" s="2375" t="s">
        <v>2758</v>
      </c>
      <c r="D151" s="2375"/>
      <c r="E151" s="2375"/>
    </row>
    <row r="152" spans="2:15" ht="15.75" customHeight="1" thickBot="1" x14ac:dyDescent="0.3">
      <c r="B152" s="2378"/>
      <c r="C152" s="2368" t="s">
        <v>2747</v>
      </c>
      <c r="D152" s="2369"/>
      <c r="E152" s="2370"/>
      <c r="F152" s="933"/>
      <c r="G152"/>
    </row>
    <row r="153" spans="2:15" s="933" customFormat="1" ht="49.5" customHeight="1" x14ac:dyDescent="0.25">
      <c r="B153" s="2378"/>
      <c r="C153" s="2390" t="s">
        <v>3288</v>
      </c>
      <c r="D153" s="2391"/>
      <c r="E153" s="2449" t="s">
        <v>3421</v>
      </c>
      <c r="G153"/>
      <c r="H153"/>
      <c r="I153"/>
      <c r="J153"/>
      <c r="K153" s="934"/>
      <c r="L153" s="934"/>
      <c r="M153" s="934"/>
      <c r="N153" s="934"/>
      <c r="O153" s="934"/>
    </row>
    <row r="154" spans="2:15" s="933" customFormat="1" ht="48" customHeight="1" thickBot="1" x14ac:dyDescent="0.3">
      <c r="B154" s="2379"/>
      <c r="C154" s="2394" t="s">
        <v>2808</v>
      </c>
      <c r="D154" s="2395"/>
      <c r="E154" s="2450"/>
      <c r="F154" s="74"/>
      <c r="G154" s="74"/>
      <c r="H154"/>
      <c r="I154"/>
      <c r="J154"/>
      <c r="K154" s="934"/>
      <c r="L154" s="934"/>
      <c r="M154" s="934"/>
      <c r="N154" s="934"/>
      <c r="O154" s="934"/>
    </row>
    <row r="155" spans="2:15" ht="30" customHeight="1" thickBot="1" x14ac:dyDescent="0.25">
      <c r="B155" s="921" t="s">
        <v>696</v>
      </c>
      <c r="C155" s="2382" t="s">
        <v>2755</v>
      </c>
      <c r="D155" s="2382"/>
      <c r="E155" s="2383"/>
    </row>
    <row r="156" spans="2:15" ht="30" customHeight="1" thickBot="1" x14ac:dyDescent="0.25">
      <c r="B156" s="921" t="s">
        <v>2738</v>
      </c>
      <c r="C156" s="2388" t="s">
        <v>2755</v>
      </c>
      <c r="D156" s="2388"/>
      <c r="E156" s="2389"/>
    </row>
    <row r="157" spans="2:15" ht="30" customHeight="1" thickBot="1" x14ac:dyDescent="0.25">
      <c r="B157" s="921" t="s">
        <v>50</v>
      </c>
      <c r="C157" s="2375" t="s">
        <v>2759</v>
      </c>
      <c r="D157" s="2375"/>
      <c r="E157" s="2375"/>
    </row>
    <row r="158" spans="2:15" ht="30" customHeight="1" thickBot="1" x14ac:dyDescent="0.3">
      <c r="B158"/>
      <c r="C158"/>
      <c r="D158"/>
      <c r="E158"/>
      <c r="F158"/>
    </row>
    <row r="159" spans="2:15" ht="30" customHeight="1" thickBot="1" x14ac:dyDescent="0.25">
      <c r="B159" s="2376" t="s">
        <v>2767</v>
      </c>
      <c r="C159" s="2376"/>
      <c r="D159" s="2376"/>
      <c r="E159" s="2376"/>
    </row>
    <row r="160" spans="2:15" ht="15.75" customHeight="1" thickBot="1" x14ac:dyDescent="0.25">
      <c r="B160" s="918" t="s">
        <v>2733</v>
      </c>
      <c r="C160" s="2392" t="s">
        <v>2735</v>
      </c>
      <c r="D160" s="2393"/>
      <c r="E160" s="918" t="s">
        <v>2734</v>
      </c>
    </row>
    <row r="161" spans="2:7" ht="30" customHeight="1" thickBot="1" x14ac:dyDescent="0.25">
      <c r="B161" s="921" t="s">
        <v>49</v>
      </c>
      <c r="C161" s="2375" t="s">
        <v>2763</v>
      </c>
      <c r="D161" s="2375"/>
      <c r="E161" s="2375"/>
    </row>
    <row r="162" spans="2:7" ht="30" customHeight="1" thickBot="1" x14ac:dyDescent="0.25">
      <c r="B162" s="921" t="s">
        <v>696</v>
      </c>
      <c r="C162" s="2375" t="s">
        <v>2764</v>
      </c>
      <c r="D162" s="2375"/>
      <c r="E162" s="2375"/>
    </row>
    <row r="163" spans="2:7" ht="30" customHeight="1" thickBot="1" x14ac:dyDescent="0.25">
      <c r="B163" s="921" t="s">
        <v>2738</v>
      </c>
      <c r="C163" s="2375" t="s">
        <v>2765</v>
      </c>
      <c r="D163" s="2375"/>
      <c r="E163" s="2375"/>
    </row>
    <row r="164" spans="2:7" ht="30" customHeight="1" thickBot="1" x14ac:dyDescent="0.25">
      <c r="B164" s="921" t="s">
        <v>50</v>
      </c>
      <c r="C164" s="2375" t="s">
        <v>2766</v>
      </c>
      <c r="D164" s="2375"/>
      <c r="E164" s="2375"/>
    </row>
    <row r="165" spans="2:7" ht="15.75" thickBot="1" x14ac:dyDescent="0.3">
      <c r="B165"/>
      <c r="C165"/>
      <c r="D165"/>
      <c r="E165"/>
    </row>
    <row r="166" spans="2:7" ht="30" customHeight="1" thickBot="1" x14ac:dyDescent="0.25">
      <c r="B166" s="2376" t="s">
        <v>2783</v>
      </c>
      <c r="C166" s="2376"/>
      <c r="D166" s="2376"/>
      <c r="E166" s="2376"/>
    </row>
    <row r="167" spans="2:7" ht="15.75" customHeight="1" thickBot="1" x14ac:dyDescent="0.25">
      <c r="B167" s="928" t="s">
        <v>2733</v>
      </c>
      <c r="C167" s="2453" t="s">
        <v>2735</v>
      </c>
      <c r="D167" s="2454"/>
      <c r="E167" s="928" t="s">
        <v>2734</v>
      </c>
    </row>
    <row r="168" spans="2:7" ht="30" customHeight="1" thickBot="1" x14ac:dyDescent="0.25">
      <c r="B168" s="2377" t="s">
        <v>49</v>
      </c>
      <c r="C168" s="2383" t="s">
        <v>2784</v>
      </c>
      <c r="D168" s="2383"/>
      <c r="E168" s="2380"/>
    </row>
    <row r="169" spans="2:7" ht="33.75" x14ac:dyDescent="0.2">
      <c r="B169" s="2378"/>
      <c r="C169" s="2404"/>
      <c r="D169" s="912" t="s">
        <v>209</v>
      </c>
      <c r="E169" s="913">
        <v>1</v>
      </c>
      <c r="F169" s="2451" t="s">
        <v>2786</v>
      </c>
    </row>
    <row r="170" spans="2:7" ht="45" x14ac:dyDescent="0.25">
      <c r="B170" s="2378"/>
      <c r="C170" s="2404"/>
      <c r="D170" s="906" t="s">
        <v>97</v>
      </c>
      <c r="E170" s="2399" t="s">
        <v>2787</v>
      </c>
      <c r="F170" s="2452"/>
      <c r="G170"/>
    </row>
    <row r="171" spans="2:7" ht="39.75" customHeight="1" x14ac:dyDescent="0.2">
      <c r="B171" s="2378"/>
      <c r="C171" s="2405"/>
      <c r="D171" s="906" t="s">
        <v>2785</v>
      </c>
      <c r="E171" s="2400"/>
    </row>
    <row r="172" spans="2:7" ht="15" customHeight="1" x14ac:dyDescent="0.2">
      <c r="B172" s="2378"/>
      <c r="C172" s="2368" t="s">
        <v>2746</v>
      </c>
      <c r="D172" s="2369"/>
      <c r="E172" s="2370"/>
    </row>
    <row r="173" spans="2:7" ht="36.75" customHeight="1" x14ac:dyDescent="0.2">
      <c r="B173" s="2378"/>
      <c r="C173" s="2401"/>
      <c r="D173" s="906" t="s">
        <v>2750</v>
      </c>
      <c r="E173" s="900" t="s">
        <v>2745</v>
      </c>
      <c r="F173" s="2451" t="s">
        <v>2786</v>
      </c>
    </row>
    <row r="174" spans="2:7" ht="36.75" customHeight="1" x14ac:dyDescent="0.2">
      <c r="B174" s="2378"/>
      <c r="C174" s="2402"/>
      <c r="D174" s="906" t="s">
        <v>78</v>
      </c>
      <c r="E174" s="2399" t="s">
        <v>2788</v>
      </c>
      <c r="F174" s="2452"/>
    </row>
    <row r="175" spans="2:7" ht="36.75" customHeight="1" thickBot="1" x14ac:dyDescent="0.25">
      <c r="B175" s="2379"/>
      <c r="C175" s="2403"/>
      <c r="D175" s="937" t="s">
        <v>2785</v>
      </c>
      <c r="E175" s="2450"/>
    </row>
    <row r="176" spans="2:7" ht="30" customHeight="1" thickBot="1" x14ac:dyDescent="0.25">
      <c r="B176" s="919" t="s">
        <v>696</v>
      </c>
      <c r="C176" s="2382" t="s">
        <v>2755</v>
      </c>
      <c r="D176" s="2382"/>
      <c r="E176" s="2383"/>
    </row>
    <row r="177" spans="2:5" ht="30" customHeight="1" thickBot="1" x14ac:dyDescent="0.25">
      <c r="B177" s="920" t="s">
        <v>2738</v>
      </c>
      <c r="C177" s="2388" t="s">
        <v>2755</v>
      </c>
      <c r="D177" s="2388"/>
      <c r="E177" s="2389"/>
    </row>
    <row r="178" spans="2:5" ht="30" customHeight="1" thickBot="1" x14ac:dyDescent="0.25">
      <c r="B178" s="923" t="s">
        <v>50</v>
      </c>
      <c r="C178" s="2381" t="s">
        <v>2798</v>
      </c>
      <c r="D178" s="2382"/>
      <c r="E178" s="2383"/>
    </row>
    <row r="179" spans="2:5" ht="15" thickBot="1" x14ac:dyDescent="0.25"/>
    <row r="180" spans="2:5" ht="16.5" thickBot="1" x14ac:dyDescent="0.25">
      <c r="B180" s="2376" t="s">
        <v>2789</v>
      </c>
      <c r="C180" s="2376"/>
      <c r="D180" s="2376"/>
      <c r="E180" s="2376"/>
    </row>
    <row r="181" spans="2:5" ht="15" thickBot="1" x14ac:dyDescent="0.25">
      <c r="B181" s="918" t="s">
        <v>2733</v>
      </c>
      <c r="C181" s="2392" t="s">
        <v>2735</v>
      </c>
      <c r="D181" s="2393"/>
      <c r="E181" s="918" t="s">
        <v>2734</v>
      </c>
    </row>
    <row r="182" spans="2:5" ht="16.5" thickBot="1" x14ac:dyDescent="0.25">
      <c r="B182" s="921" t="s">
        <v>49</v>
      </c>
      <c r="C182" s="2375" t="s">
        <v>2790</v>
      </c>
      <c r="D182" s="2375"/>
      <c r="E182" s="2375"/>
    </row>
    <row r="183" spans="2:5" ht="16.5" customHeight="1" thickBot="1" x14ac:dyDescent="0.25">
      <c r="B183" s="921" t="s">
        <v>696</v>
      </c>
      <c r="C183" s="2375" t="s">
        <v>2791</v>
      </c>
      <c r="D183" s="2375"/>
      <c r="E183" s="2375"/>
    </row>
    <row r="184" spans="2:5" ht="16.5" customHeight="1" thickBot="1" x14ac:dyDescent="0.25">
      <c r="B184" s="921" t="s">
        <v>2738</v>
      </c>
      <c r="C184" s="2375" t="s">
        <v>2792</v>
      </c>
      <c r="D184" s="2375"/>
      <c r="E184" s="2375"/>
    </row>
    <row r="185" spans="2:5" ht="16.5" thickBot="1" x14ac:dyDescent="0.25">
      <c r="B185" s="921" t="s">
        <v>50</v>
      </c>
      <c r="C185" s="2375" t="s">
        <v>2793</v>
      </c>
      <c r="D185" s="2375"/>
      <c r="E185" s="2375"/>
    </row>
    <row r="186" spans="2:5" ht="15" thickBot="1" x14ac:dyDescent="0.25"/>
    <row r="187" spans="2:5" ht="16.5" thickBot="1" x14ac:dyDescent="0.25">
      <c r="B187" s="2376" t="s">
        <v>2799</v>
      </c>
      <c r="C187" s="2376"/>
      <c r="D187" s="2376"/>
      <c r="E187" s="2376"/>
    </row>
    <row r="188" spans="2:5" ht="15" thickBot="1" x14ac:dyDescent="0.25">
      <c r="B188" s="918" t="s">
        <v>2733</v>
      </c>
      <c r="C188" s="2392" t="s">
        <v>2735</v>
      </c>
      <c r="D188" s="2393"/>
      <c r="E188" s="918" t="s">
        <v>2734</v>
      </c>
    </row>
    <row r="189" spans="2:5" ht="15" customHeight="1" thickBot="1" x14ac:dyDescent="0.25">
      <c r="B189" s="2377" t="s">
        <v>49</v>
      </c>
      <c r="C189" s="2383" t="s">
        <v>2795</v>
      </c>
      <c r="D189" s="2383"/>
      <c r="E189" s="2380"/>
    </row>
    <row r="190" spans="2:5" ht="15" customHeight="1" x14ac:dyDescent="0.2">
      <c r="B190" s="2378"/>
      <c r="C190" s="2368" t="s">
        <v>2747</v>
      </c>
      <c r="D190" s="2369"/>
      <c r="E190" s="2370"/>
    </row>
    <row r="191" spans="2:5" ht="34.5" thickBot="1" x14ac:dyDescent="0.25">
      <c r="B191" s="2379"/>
      <c r="C191" s="932"/>
      <c r="D191" s="906" t="s">
        <v>2809</v>
      </c>
      <c r="E191" s="931" t="s">
        <v>2796</v>
      </c>
    </row>
    <row r="192" spans="2:5" ht="15" customHeight="1" thickBot="1" x14ac:dyDescent="0.25">
      <c r="B192" s="930"/>
      <c r="C192" s="2368" t="s">
        <v>2747</v>
      </c>
      <c r="D192" s="2369"/>
      <c r="E192" s="2370"/>
    </row>
    <row r="193" spans="2:5" ht="15" customHeight="1" thickBot="1" x14ac:dyDescent="0.25">
      <c r="B193" s="930"/>
      <c r="C193" s="932"/>
      <c r="D193" s="2397" t="s">
        <v>2810</v>
      </c>
      <c r="E193" s="2398"/>
    </row>
    <row r="194" spans="2:5" ht="30" customHeight="1" thickBot="1" x14ac:dyDescent="0.25">
      <c r="B194" s="919" t="s">
        <v>696</v>
      </c>
      <c r="C194" s="2382" t="s">
        <v>2755</v>
      </c>
      <c r="D194" s="2382"/>
      <c r="E194" s="2383"/>
    </row>
    <row r="195" spans="2:5" ht="30" customHeight="1" thickBot="1" x14ac:dyDescent="0.25">
      <c r="B195" s="920" t="s">
        <v>2738</v>
      </c>
      <c r="C195" s="2388" t="s">
        <v>2755</v>
      </c>
      <c r="D195" s="2388"/>
      <c r="E195" s="2389"/>
    </row>
    <row r="196" spans="2:5" ht="30" customHeight="1" thickBot="1" x14ac:dyDescent="0.25">
      <c r="B196" s="923" t="s">
        <v>50</v>
      </c>
      <c r="C196" s="2381" t="s">
        <v>2801</v>
      </c>
      <c r="D196" s="2382"/>
      <c r="E196" s="2383"/>
    </row>
    <row r="197" spans="2:5" ht="15" thickBot="1" x14ac:dyDescent="0.25"/>
    <row r="198" spans="2:5" ht="16.5" thickBot="1" x14ac:dyDescent="0.25">
      <c r="B198" s="2376" t="s">
        <v>2800</v>
      </c>
      <c r="C198" s="2376"/>
      <c r="D198" s="2376"/>
      <c r="E198" s="2376"/>
    </row>
    <row r="199" spans="2:5" ht="15" thickBot="1" x14ac:dyDescent="0.25">
      <c r="B199" s="918" t="s">
        <v>2733</v>
      </c>
      <c r="C199" s="2392" t="s">
        <v>2735</v>
      </c>
      <c r="D199" s="2393"/>
      <c r="E199" s="918" t="s">
        <v>2734</v>
      </c>
    </row>
    <row r="200" spans="2:5" ht="15" thickBot="1" x14ac:dyDescent="0.25">
      <c r="B200" s="2377" t="s">
        <v>49</v>
      </c>
      <c r="C200" s="2383" t="s">
        <v>2811</v>
      </c>
      <c r="D200" s="2383"/>
      <c r="E200" s="2380"/>
    </row>
    <row r="201" spans="2:5" ht="15" customHeight="1" x14ac:dyDescent="0.2">
      <c r="B201" s="2378"/>
      <c r="C201" s="2368" t="s">
        <v>2747</v>
      </c>
      <c r="D201" s="2369"/>
      <c r="E201" s="2370"/>
    </row>
    <row r="202" spans="2:5" ht="34.5" thickBot="1" x14ac:dyDescent="0.25">
      <c r="B202" s="2379"/>
      <c r="C202" s="932"/>
      <c r="D202" s="906" t="s">
        <v>2748</v>
      </c>
      <c r="E202" s="931" t="s">
        <v>2796</v>
      </c>
    </row>
    <row r="203" spans="2:5" ht="15" customHeight="1" thickBot="1" x14ac:dyDescent="0.25">
      <c r="B203" s="930"/>
      <c r="C203" s="2368" t="s">
        <v>2747</v>
      </c>
      <c r="D203" s="2369"/>
      <c r="E203" s="2370"/>
    </row>
    <row r="204" spans="2:5" ht="15" customHeight="1" thickBot="1" x14ac:dyDescent="0.25">
      <c r="B204" s="930"/>
      <c r="C204" s="932"/>
      <c r="D204" s="2397" t="s">
        <v>2810</v>
      </c>
      <c r="E204" s="2398"/>
    </row>
    <row r="205" spans="2:5" ht="16.5" thickBot="1" x14ac:dyDescent="0.25">
      <c r="B205" s="919" t="s">
        <v>696</v>
      </c>
      <c r="C205" s="2382" t="s">
        <v>2755</v>
      </c>
      <c r="D205" s="2382"/>
      <c r="E205" s="2383"/>
    </row>
    <row r="206" spans="2:5" ht="16.5" thickBot="1" x14ac:dyDescent="0.25">
      <c r="B206" s="920" t="s">
        <v>2738</v>
      </c>
      <c r="C206" s="2388" t="s">
        <v>2755</v>
      </c>
      <c r="D206" s="2388"/>
      <c r="E206" s="2389"/>
    </row>
    <row r="207" spans="2:5" ht="16.5" thickBot="1" x14ac:dyDescent="0.25">
      <c r="B207" s="923" t="s">
        <v>50</v>
      </c>
      <c r="C207" s="2381" t="s">
        <v>2802</v>
      </c>
      <c r="D207" s="2382"/>
      <c r="E207" s="2383"/>
    </row>
    <row r="208" spans="2:5" ht="15" thickBot="1" x14ac:dyDescent="0.25"/>
    <row r="209" spans="2:15" ht="16.5" thickBot="1" x14ac:dyDescent="0.25">
      <c r="B209" s="2376" t="s">
        <v>2794</v>
      </c>
      <c r="C209" s="2376"/>
      <c r="D209" s="2376"/>
      <c r="E209" s="2376"/>
    </row>
    <row r="210" spans="2:15" ht="15" thickBot="1" x14ac:dyDescent="0.25">
      <c r="B210" s="918" t="s">
        <v>2733</v>
      </c>
      <c r="C210" s="2392" t="s">
        <v>2735</v>
      </c>
      <c r="D210" s="2393"/>
      <c r="E210" s="918" t="s">
        <v>2734</v>
      </c>
    </row>
    <row r="211" spans="2:15" ht="16.5" thickBot="1" x14ac:dyDescent="0.25">
      <c r="B211" s="927" t="s">
        <v>49</v>
      </c>
      <c r="C211" s="2383" t="s">
        <v>2803</v>
      </c>
      <c r="D211" s="2383"/>
      <c r="E211" s="2380"/>
    </row>
    <row r="212" spans="2:15" ht="16.5" customHeight="1" thickBot="1" x14ac:dyDescent="0.25">
      <c r="B212" s="919" t="s">
        <v>696</v>
      </c>
      <c r="C212" s="2383" t="s">
        <v>2804</v>
      </c>
      <c r="D212" s="2383"/>
      <c r="E212" s="2380"/>
    </row>
    <row r="213" spans="2:15" ht="16.5" customHeight="1" thickBot="1" x14ac:dyDescent="0.25">
      <c r="B213" s="920" t="s">
        <v>2738</v>
      </c>
      <c r="C213" s="2383" t="s">
        <v>2805</v>
      </c>
      <c r="D213" s="2383"/>
      <c r="E213" s="2380"/>
    </row>
    <row r="214" spans="2:15" ht="16.5" thickBot="1" x14ac:dyDescent="0.25">
      <c r="B214" s="923" t="s">
        <v>50</v>
      </c>
      <c r="C214" s="2381" t="s">
        <v>2797</v>
      </c>
      <c r="D214" s="2382"/>
      <c r="E214" s="2383"/>
    </row>
    <row r="215" spans="2:15" ht="15" thickBot="1" x14ac:dyDescent="0.25"/>
    <row r="216" spans="2:15" ht="16.5" thickBot="1" x14ac:dyDescent="0.25">
      <c r="B216" s="2376" t="s">
        <v>2806</v>
      </c>
      <c r="C216" s="2376"/>
      <c r="D216" s="2376"/>
      <c r="E216" s="2376"/>
    </row>
    <row r="217" spans="2:15" ht="15.75" thickBot="1" x14ac:dyDescent="0.3">
      <c r="B217" s="918" t="s">
        <v>2733</v>
      </c>
      <c r="C217" s="2392" t="s">
        <v>2735</v>
      </c>
      <c r="D217" s="2393"/>
      <c r="E217" s="918" t="s">
        <v>2734</v>
      </c>
      <c r="F217" s="933"/>
      <c r="G217"/>
    </row>
    <row r="218" spans="2:15" s="933" customFormat="1" ht="49.5" customHeight="1" x14ac:dyDescent="0.25">
      <c r="B218" s="2377" t="s">
        <v>2738</v>
      </c>
      <c r="C218" s="2390" t="s">
        <v>3288</v>
      </c>
      <c r="D218" s="2391"/>
      <c r="E218" s="2449" t="s">
        <v>3422</v>
      </c>
      <c r="G218"/>
      <c r="H218"/>
      <c r="I218"/>
      <c r="J218"/>
      <c r="K218" s="934"/>
      <c r="L218" s="934"/>
      <c r="M218" s="934"/>
      <c r="N218" s="934"/>
      <c r="O218" s="934"/>
    </row>
    <row r="219" spans="2:15" s="933" customFormat="1" ht="48" customHeight="1" thickBot="1" x14ac:dyDescent="0.3">
      <c r="B219" s="2378"/>
      <c r="C219" s="2394" t="s">
        <v>2808</v>
      </c>
      <c r="D219" s="2395"/>
      <c r="E219" s="2450"/>
      <c r="F219" s="74"/>
      <c r="G219" s="74"/>
      <c r="H219"/>
      <c r="I219"/>
      <c r="J219"/>
      <c r="K219" s="934"/>
      <c r="L219" s="934"/>
      <c r="M219" s="934"/>
      <c r="N219" s="934"/>
      <c r="O219" s="934"/>
    </row>
    <row r="220" spans="2:15" ht="27.75" customHeight="1" thickBot="1" x14ac:dyDescent="0.25">
      <c r="B220" s="2379"/>
      <c r="C220" s="2380" t="s">
        <v>2807</v>
      </c>
      <c r="D220" s="2383"/>
      <c r="E220" s="2380"/>
    </row>
    <row r="222" spans="2:15" ht="15" thickBot="1" x14ac:dyDescent="0.25"/>
    <row r="223" spans="2:15" ht="16.5" thickBot="1" x14ac:dyDescent="0.25">
      <c r="B223" s="2396" t="s">
        <v>2814</v>
      </c>
      <c r="C223" s="2396"/>
      <c r="D223" s="2396"/>
      <c r="E223" s="2396"/>
    </row>
    <row r="224" spans="2:15" ht="29.25" customHeight="1" thickBot="1" x14ac:dyDescent="0.25">
      <c r="B224" s="2365" t="s">
        <v>2815</v>
      </c>
      <c r="C224" s="2366"/>
      <c r="D224" s="2366"/>
      <c r="E224" s="2367"/>
    </row>
  </sheetData>
  <sheetProtection algorithmName="SHA-512" hashValue="W5l3Gr01Af/0sZOYIRUuldWAmI5UYQqTXp8BxR1Vt05LcY2tXAeODm0slcNe0DjEOqbfqlW7NCBGmtkTrL5Xpg==" saltValue="RCpfC8tT9JBUYOBIE/e2+A==" spinCount="100000" sheet="1" objects="1" scenarios="1"/>
  <mergeCells count="174">
    <mergeCell ref="F169:F170"/>
    <mergeCell ref="E174:E175"/>
    <mergeCell ref="F173:F174"/>
    <mergeCell ref="B166:E166"/>
    <mergeCell ref="C167:D167"/>
    <mergeCell ref="B168:B175"/>
    <mergeCell ref="C168:E168"/>
    <mergeCell ref="C169:C171"/>
    <mergeCell ref="C218:D218"/>
    <mergeCell ref="B189:B191"/>
    <mergeCell ref="C176:E176"/>
    <mergeCell ref="C177:E177"/>
    <mergeCell ref="C178:E178"/>
    <mergeCell ref="B180:E180"/>
    <mergeCell ref="C181:D181"/>
    <mergeCell ref="C182:E182"/>
    <mergeCell ref="C183:E183"/>
    <mergeCell ref="C184:E184"/>
    <mergeCell ref="C185:E185"/>
    <mergeCell ref="C199:D199"/>
    <mergeCell ref="C140:D140"/>
    <mergeCell ref="E119:E120"/>
    <mergeCell ref="C111:D111"/>
    <mergeCell ref="B110:B134"/>
    <mergeCell ref="E218:E219"/>
    <mergeCell ref="B218:B220"/>
    <mergeCell ref="C192:E192"/>
    <mergeCell ref="D193:E193"/>
    <mergeCell ref="B159:E159"/>
    <mergeCell ref="C160:D160"/>
    <mergeCell ref="C155:E155"/>
    <mergeCell ref="C137:E137"/>
    <mergeCell ref="C157:E157"/>
    <mergeCell ref="C135:E135"/>
    <mergeCell ref="E153:E154"/>
    <mergeCell ref="C154:D154"/>
    <mergeCell ref="F95:F96"/>
    <mergeCell ref="B52:L52"/>
    <mergeCell ref="B25:E25"/>
    <mergeCell ref="B30:G51"/>
    <mergeCell ref="G7:H7"/>
    <mergeCell ref="B58:E58"/>
    <mergeCell ref="C206:E206"/>
    <mergeCell ref="B187:E187"/>
    <mergeCell ref="C188:D188"/>
    <mergeCell ref="C189:E189"/>
    <mergeCell ref="C74:E74"/>
    <mergeCell ref="C68:E68"/>
    <mergeCell ref="C69:C70"/>
    <mergeCell ref="C71:E71"/>
    <mergeCell ref="C72:C73"/>
    <mergeCell ref="C109:D109"/>
    <mergeCell ref="B108:E108"/>
    <mergeCell ref="C163:E163"/>
    <mergeCell ref="C127:E127"/>
    <mergeCell ref="C86:E86"/>
    <mergeCell ref="B88:E88"/>
    <mergeCell ref="C89:D89"/>
    <mergeCell ref="C90:E90"/>
    <mergeCell ref="C136:E136"/>
    <mergeCell ref="B28:E28"/>
    <mergeCell ref="B97:B103"/>
    <mergeCell ref="B22:E22"/>
    <mergeCell ref="B23:E23"/>
    <mergeCell ref="B24:E24"/>
    <mergeCell ref="B54:E54"/>
    <mergeCell ref="B3:E3"/>
    <mergeCell ref="C110:E110"/>
    <mergeCell ref="B7:F7"/>
    <mergeCell ref="B95:E95"/>
    <mergeCell ref="B10:E10"/>
    <mergeCell ref="B11:E11"/>
    <mergeCell ref="B12:E12"/>
    <mergeCell ref="B14:E14"/>
    <mergeCell ref="B13:E13"/>
    <mergeCell ref="B15:E15"/>
    <mergeCell ref="B16:E16"/>
    <mergeCell ref="B18:E18"/>
    <mergeCell ref="B19:E19"/>
    <mergeCell ref="B17:E17"/>
    <mergeCell ref="B20:E20"/>
    <mergeCell ref="B21:E21"/>
    <mergeCell ref="B26:E26"/>
    <mergeCell ref="B8:E8"/>
    <mergeCell ref="B27:E27"/>
    <mergeCell ref="C125:D125"/>
    <mergeCell ref="C84:E84"/>
    <mergeCell ref="B81:E81"/>
    <mergeCell ref="C82:D82"/>
    <mergeCell ref="C83:E83"/>
    <mergeCell ref="C213:E213"/>
    <mergeCell ref="B9:E9"/>
    <mergeCell ref="E115:E116"/>
    <mergeCell ref="C151:E151"/>
    <mergeCell ref="C203:E203"/>
    <mergeCell ref="B56:C56"/>
    <mergeCell ref="B60:E60"/>
    <mergeCell ref="C61:D61"/>
    <mergeCell ref="B62:B76"/>
    <mergeCell ref="C62:E62"/>
    <mergeCell ref="C93:E93"/>
    <mergeCell ref="C101:E101"/>
    <mergeCell ref="C85:E85"/>
    <mergeCell ref="C63:C64"/>
    <mergeCell ref="C65:E65"/>
    <mergeCell ref="C75:C76"/>
    <mergeCell ref="E129:E130"/>
    <mergeCell ref="D131:E131"/>
    <mergeCell ref="C66:C67"/>
    <mergeCell ref="C114:C123"/>
    <mergeCell ref="C128:C134"/>
    <mergeCell ref="C106:E106"/>
    <mergeCell ref="C92:E92"/>
    <mergeCell ref="C77:E77"/>
    <mergeCell ref="C78:E78"/>
    <mergeCell ref="C79:E79"/>
    <mergeCell ref="C96:D96"/>
    <mergeCell ref="C97:E97"/>
    <mergeCell ref="C124:E124"/>
    <mergeCell ref="C98:C100"/>
    <mergeCell ref="C104:E104"/>
    <mergeCell ref="C105:E105"/>
    <mergeCell ref="C91:E91"/>
    <mergeCell ref="C102:C103"/>
    <mergeCell ref="C112:D112"/>
    <mergeCell ref="C126:D126"/>
    <mergeCell ref="B223:E223"/>
    <mergeCell ref="D204:E204"/>
    <mergeCell ref="E170:E171"/>
    <mergeCell ref="D117:E117"/>
    <mergeCell ref="C172:E172"/>
    <mergeCell ref="C173:C175"/>
    <mergeCell ref="E133:E134"/>
    <mergeCell ref="C161:E161"/>
    <mergeCell ref="C164:E164"/>
    <mergeCell ref="B149:E149"/>
    <mergeCell ref="C150:D150"/>
    <mergeCell ref="C156:E156"/>
    <mergeCell ref="C152:E152"/>
    <mergeCell ref="C195:E195"/>
    <mergeCell ref="C196:E196"/>
    <mergeCell ref="B198:E198"/>
    <mergeCell ref="C214:E214"/>
    <mergeCell ref="C210:D210"/>
    <mergeCell ref="C211:E211"/>
    <mergeCell ref="C212:E212"/>
    <mergeCell ref="C194:E194"/>
    <mergeCell ref="B200:B202"/>
    <mergeCell ref="C200:E200"/>
    <mergeCell ref="C205:E205"/>
    <mergeCell ref="B224:E224"/>
    <mergeCell ref="C113:E113"/>
    <mergeCell ref="D121:E121"/>
    <mergeCell ref="E122:E123"/>
    <mergeCell ref="C162:E162"/>
    <mergeCell ref="B139:E139"/>
    <mergeCell ref="B141:B144"/>
    <mergeCell ref="C141:E141"/>
    <mergeCell ref="C147:E147"/>
    <mergeCell ref="B151:B154"/>
    <mergeCell ref="C142:D142"/>
    <mergeCell ref="C143:E143"/>
    <mergeCell ref="C144:E144"/>
    <mergeCell ref="C145:E145"/>
    <mergeCell ref="C146:E146"/>
    <mergeCell ref="C153:D153"/>
    <mergeCell ref="B216:E216"/>
    <mergeCell ref="C217:D217"/>
    <mergeCell ref="C220:E220"/>
    <mergeCell ref="C207:E207"/>
    <mergeCell ref="C190:E190"/>
    <mergeCell ref="C201:E201"/>
    <mergeCell ref="B209:E209"/>
    <mergeCell ref="C219:D219"/>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741E-C693-41E7-B8D5-888DF75B6499}">
  <dimension ref="A1:Y40"/>
  <sheetViews>
    <sheetView workbookViewId="0"/>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9" style="74" customWidth="1"/>
    <col min="10" max="16384" width="9" style="74"/>
  </cols>
  <sheetData>
    <row r="1" spans="1:25" x14ac:dyDescent="0.2">
      <c r="A1" s="267"/>
    </row>
    <row r="3" spans="1:25" ht="47.25" customHeight="1" x14ac:dyDescent="0.25">
      <c r="B3" s="1544" t="s">
        <v>2421</v>
      </c>
      <c r="C3" s="1544"/>
      <c r="D3" s="1544"/>
      <c r="E3" s="1544"/>
      <c r="F3" s="62"/>
      <c r="H3" s="62"/>
      <c r="I3" s="62"/>
      <c r="J3" s="62"/>
    </row>
    <row r="4" spans="1:25" ht="30.75" customHeight="1" x14ac:dyDescent="0.25">
      <c r="B4" s="735" t="s">
        <v>2431</v>
      </c>
      <c r="C4" s="735"/>
      <c r="D4" s="735"/>
      <c r="E4" s="735"/>
      <c r="F4" s="62"/>
      <c r="G4" s="62"/>
      <c r="H4" s="84"/>
      <c r="J4" s="85"/>
    </row>
    <row r="5" spans="1:25" ht="14.25" customHeight="1" x14ac:dyDescent="0.2">
      <c r="B5" s="84"/>
      <c r="C5" s="84"/>
      <c r="D5" s="84"/>
      <c r="E5" s="84"/>
      <c r="F5" s="6"/>
      <c r="G5" s="491" t="str">
        <f>Inhalt!$C$7</f>
        <v>V. OncoBox: P1.1.1 (251203)</v>
      </c>
      <c r="H5" s="97"/>
      <c r="J5" s="84"/>
      <c r="M5" s="83"/>
      <c r="N5" s="83"/>
      <c r="O5" s="83"/>
    </row>
    <row r="6" spans="1:25" ht="14.25" customHeight="1" x14ac:dyDescent="0.2">
      <c r="B6" s="105"/>
      <c r="C6" s="105"/>
      <c r="D6" s="105"/>
      <c r="E6" s="105"/>
      <c r="F6" s="6"/>
      <c r="G6" s="491" t="str">
        <f>Inhalt!$C$8</f>
        <v>V. Spezifikation: P1.1.1 (251203)</v>
      </c>
      <c r="H6" s="491"/>
      <c r="J6" s="84"/>
      <c r="M6" s="83"/>
      <c r="N6" s="83"/>
      <c r="O6" s="83"/>
    </row>
    <row r="7" spans="1:25" ht="49.5" customHeight="1" x14ac:dyDescent="0.2">
      <c r="B7" s="2429" t="s">
        <v>3108</v>
      </c>
      <c r="C7" s="2429"/>
      <c r="D7" s="2429"/>
      <c r="E7" s="2429"/>
      <c r="F7" s="2429"/>
      <c r="G7" s="2455" t="s">
        <v>1724</v>
      </c>
      <c r="H7" s="2455"/>
      <c r="I7" s="2455"/>
      <c r="J7" s="84"/>
      <c r="K7" s="491"/>
      <c r="L7" s="97"/>
      <c r="M7" s="83"/>
      <c r="N7" s="83"/>
      <c r="O7" s="83"/>
    </row>
    <row r="8" spans="1:25" ht="16.5" thickBot="1" x14ac:dyDescent="0.25">
      <c r="B8" s="1072"/>
      <c r="C8" s="1072"/>
      <c r="D8" s="1072"/>
      <c r="E8" s="1072"/>
      <c r="F8" s="1072"/>
      <c r="G8" s="1080"/>
      <c r="H8" s="1080"/>
      <c r="I8" s="1080"/>
      <c r="J8" s="84"/>
      <c r="K8" s="491"/>
      <c r="L8" s="97"/>
      <c r="M8" s="83"/>
      <c r="N8" s="83"/>
      <c r="O8" s="83"/>
    </row>
    <row r="9" spans="1:25" ht="15" thickBot="1" x14ac:dyDescent="0.25">
      <c r="B9" s="2434"/>
      <c r="C9" s="2434"/>
      <c r="D9" s="2434"/>
      <c r="E9" s="2418"/>
      <c r="F9" s="2456" t="s">
        <v>3062</v>
      </c>
      <c r="G9" s="2457"/>
      <c r="H9" s="2457"/>
      <c r="I9" s="2457"/>
      <c r="J9" s="2458"/>
      <c r="K9" s="2456" t="s">
        <v>3061</v>
      </c>
      <c r="L9" s="2457"/>
      <c r="M9" s="2457"/>
      <c r="N9" s="2457"/>
      <c r="O9" s="2458"/>
      <c r="P9" s="2456" t="s">
        <v>3060</v>
      </c>
      <c r="Q9" s="2457"/>
      <c r="R9" s="2457"/>
      <c r="S9" s="2457"/>
      <c r="T9" s="2458"/>
      <c r="U9" s="2456" t="s">
        <v>3059</v>
      </c>
      <c r="V9" s="2457"/>
      <c r="W9" s="2457"/>
      <c r="X9" s="2457"/>
      <c r="Y9" s="2458"/>
    </row>
    <row r="10" spans="1:25" x14ac:dyDescent="0.2">
      <c r="B10" s="2418"/>
      <c r="C10" s="2419"/>
      <c r="D10" s="2419"/>
      <c r="E10" s="2420"/>
      <c r="F10" s="1065" t="s">
        <v>2993</v>
      </c>
      <c r="G10" s="1066" t="s">
        <v>2994</v>
      </c>
      <c r="H10" s="1066" t="s">
        <v>2995</v>
      </c>
      <c r="I10" s="1066" t="s">
        <v>2996</v>
      </c>
      <c r="J10" s="1067" t="s">
        <v>1232</v>
      </c>
      <c r="K10" s="1065" t="s">
        <v>2993</v>
      </c>
      <c r="L10" s="1066" t="s">
        <v>2994</v>
      </c>
      <c r="M10" s="1066" t="s">
        <v>2995</v>
      </c>
      <c r="N10" s="1066" t="s">
        <v>2996</v>
      </c>
      <c r="O10" s="1067" t="s">
        <v>1232</v>
      </c>
      <c r="P10" s="1065" t="s">
        <v>2993</v>
      </c>
      <c r="Q10" s="1066" t="s">
        <v>2994</v>
      </c>
      <c r="R10" s="1066" t="s">
        <v>2995</v>
      </c>
      <c r="S10" s="1066" t="s">
        <v>2996</v>
      </c>
      <c r="T10" s="1067" t="s">
        <v>1232</v>
      </c>
      <c r="U10" s="1065" t="s">
        <v>2993</v>
      </c>
      <c r="V10" s="1066" t="s">
        <v>2994</v>
      </c>
      <c r="W10" s="1066" t="s">
        <v>2995</v>
      </c>
      <c r="X10" s="1066" t="s">
        <v>2996</v>
      </c>
      <c r="Y10" s="1067" t="s">
        <v>1232</v>
      </c>
    </row>
    <row r="11" spans="1:25" x14ac:dyDescent="0.2">
      <c r="B11" s="2425" t="s">
        <v>3419</v>
      </c>
      <c r="C11" s="2416"/>
      <c r="D11" s="2416"/>
      <c r="E11" s="2417"/>
      <c r="F11" s="1050">
        <v>0</v>
      </c>
      <c r="G11" s="1051">
        <v>0</v>
      </c>
      <c r="H11" s="1051">
        <v>0</v>
      </c>
      <c r="I11" s="1051">
        <v>19</v>
      </c>
      <c r="J11" s="1049">
        <f>SUM(F11:I11)</f>
        <v>19</v>
      </c>
      <c r="K11" s="1050">
        <v>19</v>
      </c>
      <c r="L11" s="1051">
        <v>23</v>
      </c>
      <c r="M11" s="1051">
        <v>13</v>
      </c>
      <c r="N11" s="1051">
        <v>21</v>
      </c>
      <c r="O11" s="1049">
        <f>SUM(K11:N11)</f>
        <v>76</v>
      </c>
      <c r="P11" s="1050">
        <v>14</v>
      </c>
      <c r="Q11" s="1051">
        <v>22</v>
      </c>
      <c r="R11" s="1051">
        <v>12</v>
      </c>
      <c r="S11" s="1051">
        <v>13</v>
      </c>
      <c r="T11" s="1049">
        <f>SUM(P11:S11)</f>
        <v>61</v>
      </c>
      <c r="U11" s="1050">
        <v>9</v>
      </c>
      <c r="V11" s="1051">
        <v>1</v>
      </c>
      <c r="W11" s="1051">
        <v>0</v>
      </c>
      <c r="X11" s="1051">
        <v>0</v>
      </c>
      <c r="Y11" s="1049">
        <f>SUM(U11:X11)</f>
        <v>10</v>
      </c>
    </row>
    <row r="12" spans="1:25" x14ac:dyDescent="0.2">
      <c r="B12" s="2415" t="s">
        <v>2731</v>
      </c>
      <c r="C12" s="2416"/>
      <c r="D12" s="2416"/>
      <c r="E12" s="2417"/>
      <c r="F12" s="1050">
        <v>0</v>
      </c>
      <c r="G12" s="1051">
        <v>0</v>
      </c>
      <c r="H12" s="1051">
        <v>0</v>
      </c>
      <c r="I12" s="1051">
        <v>0</v>
      </c>
      <c r="J12" s="1049">
        <f>SUM(F12:I12)</f>
        <v>0</v>
      </c>
      <c r="K12" s="1050">
        <v>0</v>
      </c>
      <c r="L12" s="1051">
        <v>0</v>
      </c>
      <c r="M12" s="1051">
        <v>0</v>
      </c>
      <c r="N12" s="1051">
        <v>1</v>
      </c>
      <c r="O12" s="1049">
        <f>SUM(K12:N12)</f>
        <v>1</v>
      </c>
      <c r="P12" s="1050">
        <v>0</v>
      </c>
      <c r="Q12" s="1051">
        <v>0</v>
      </c>
      <c r="R12" s="1051">
        <v>0</v>
      </c>
      <c r="S12" s="1051">
        <v>0</v>
      </c>
      <c r="T12" s="1049">
        <f>SUM(P12:S12)</f>
        <v>0</v>
      </c>
      <c r="U12" s="1050">
        <v>0</v>
      </c>
      <c r="V12" s="1051">
        <v>0</v>
      </c>
      <c r="W12" s="1051">
        <v>0</v>
      </c>
      <c r="X12" s="1051">
        <v>0</v>
      </c>
      <c r="Y12" s="1049">
        <f>SUM(U12:X12)</f>
        <v>0</v>
      </c>
    </row>
    <row r="13" spans="1:25" x14ac:dyDescent="0.2">
      <c r="B13" s="2415" t="s">
        <v>2726</v>
      </c>
      <c r="C13" s="2416"/>
      <c r="D13" s="2416"/>
      <c r="E13" s="2417"/>
      <c r="F13" s="1050">
        <v>0</v>
      </c>
      <c r="G13" s="1051">
        <v>0</v>
      </c>
      <c r="H13" s="1051">
        <v>0</v>
      </c>
      <c r="I13" s="1051">
        <v>18</v>
      </c>
      <c r="J13" s="1049">
        <f>SUM(F13:I13)</f>
        <v>18</v>
      </c>
      <c r="K13" s="1050">
        <v>5</v>
      </c>
      <c r="L13" s="1051">
        <v>8</v>
      </c>
      <c r="M13" s="1051">
        <v>5</v>
      </c>
      <c r="N13" s="1051">
        <v>7</v>
      </c>
      <c r="O13" s="1049">
        <f>SUM(K13:N13)</f>
        <v>25</v>
      </c>
      <c r="P13" s="1050">
        <v>12</v>
      </c>
      <c r="Q13" s="1051">
        <v>20</v>
      </c>
      <c r="R13" s="1051">
        <v>11</v>
      </c>
      <c r="S13" s="1051">
        <v>13</v>
      </c>
      <c r="T13" s="1049">
        <f>SUM(P13:S13)</f>
        <v>56</v>
      </c>
      <c r="U13" s="1050">
        <v>9</v>
      </c>
      <c r="V13" s="1051">
        <v>0</v>
      </c>
      <c r="W13" s="1051">
        <v>0</v>
      </c>
      <c r="X13" s="1051">
        <v>0</v>
      </c>
      <c r="Y13" s="1049">
        <f>SUM(U13:X13)</f>
        <v>9</v>
      </c>
    </row>
    <row r="14" spans="1:25" x14ac:dyDescent="0.2">
      <c r="B14" s="1062" t="s">
        <v>2732</v>
      </c>
      <c r="C14" s="1063"/>
      <c r="D14" s="1063"/>
      <c r="E14" s="1064"/>
      <c r="F14" s="1050">
        <v>0</v>
      </c>
      <c r="G14" s="1051">
        <v>0</v>
      </c>
      <c r="H14" s="1051">
        <v>0</v>
      </c>
      <c r="I14" s="1051">
        <v>1</v>
      </c>
      <c r="J14" s="1049">
        <f>SUM(F14:I14)</f>
        <v>1</v>
      </c>
      <c r="K14" s="1050">
        <v>14</v>
      </c>
      <c r="L14" s="1051">
        <v>15</v>
      </c>
      <c r="M14" s="1051">
        <v>8</v>
      </c>
      <c r="N14" s="1051">
        <v>13</v>
      </c>
      <c r="O14" s="1049">
        <f>SUM(K14:N14)</f>
        <v>50</v>
      </c>
      <c r="P14" s="1050">
        <v>2</v>
      </c>
      <c r="Q14" s="1051">
        <v>2</v>
      </c>
      <c r="R14" s="1051">
        <v>1</v>
      </c>
      <c r="S14" s="1051">
        <v>0</v>
      </c>
      <c r="T14" s="1049">
        <f>SUM(P14:S14)</f>
        <v>5</v>
      </c>
      <c r="U14" s="1050">
        <v>0</v>
      </c>
      <c r="V14" s="1051">
        <v>1</v>
      </c>
      <c r="W14" s="1051">
        <v>0</v>
      </c>
      <c r="X14" s="1051">
        <v>0</v>
      </c>
      <c r="Y14" s="1049">
        <f>SUM(U14:X14)</f>
        <v>1</v>
      </c>
    </row>
    <row r="15" spans="1:25" ht="15" thickBot="1" x14ac:dyDescent="0.25">
      <c r="B15" s="1062" t="s">
        <v>2727</v>
      </c>
      <c r="C15" s="1068"/>
      <c r="D15" s="1068"/>
      <c r="E15" s="1069"/>
      <c r="F15" s="1052" t="str">
        <f t="shared" ref="F15:Y15" si="0">IF(AND(F11=0,F14=0),"n.d.",F14/F11)</f>
        <v>n.d.</v>
      </c>
      <c r="G15" s="1053" t="str">
        <f t="shared" si="0"/>
        <v>n.d.</v>
      </c>
      <c r="H15" s="1053" t="str">
        <f t="shared" si="0"/>
        <v>n.d.</v>
      </c>
      <c r="I15" s="1053">
        <f t="shared" si="0"/>
        <v>5.2631578947368418E-2</v>
      </c>
      <c r="J15" s="1054">
        <f t="shared" si="0"/>
        <v>5.2631578947368418E-2</v>
      </c>
      <c r="K15" s="1052">
        <f t="shared" si="0"/>
        <v>0.73684210526315785</v>
      </c>
      <c r="L15" s="1053">
        <f t="shared" si="0"/>
        <v>0.65217391304347827</v>
      </c>
      <c r="M15" s="1053">
        <f t="shared" si="0"/>
        <v>0.61538461538461542</v>
      </c>
      <c r="N15" s="1053">
        <f t="shared" si="0"/>
        <v>0.61904761904761907</v>
      </c>
      <c r="O15" s="1054">
        <f t="shared" si="0"/>
        <v>0.65789473684210531</v>
      </c>
      <c r="P15" s="1052">
        <f t="shared" si="0"/>
        <v>0.14285714285714285</v>
      </c>
      <c r="Q15" s="1053">
        <f t="shared" si="0"/>
        <v>9.0909090909090912E-2</v>
      </c>
      <c r="R15" s="1053">
        <f t="shared" si="0"/>
        <v>8.3333333333333329E-2</v>
      </c>
      <c r="S15" s="1053">
        <f t="shared" si="0"/>
        <v>0</v>
      </c>
      <c r="T15" s="1054">
        <f t="shared" si="0"/>
        <v>8.1967213114754092E-2</v>
      </c>
      <c r="U15" s="1052">
        <f t="shared" si="0"/>
        <v>0</v>
      </c>
      <c r="V15" s="1053">
        <f t="shared" si="0"/>
        <v>1</v>
      </c>
      <c r="W15" s="1053" t="str">
        <f t="shared" si="0"/>
        <v>n.d.</v>
      </c>
      <c r="X15" s="1053" t="str">
        <f t="shared" si="0"/>
        <v>n.d.</v>
      </c>
      <c r="Y15" s="1054">
        <f t="shared" si="0"/>
        <v>0.1</v>
      </c>
    </row>
    <row r="16" spans="1:25" x14ac:dyDescent="0.2">
      <c r="B16" s="1070"/>
      <c r="C16" s="1061"/>
      <c r="D16" s="1061"/>
      <c r="E16" s="1061"/>
      <c r="F16" s="1071"/>
      <c r="G16" s="1071"/>
      <c r="H16" s="1071"/>
      <c r="I16" s="1071"/>
      <c r="J16" s="1071"/>
      <c r="K16" s="1071"/>
      <c r="L16" s="1071"/>
      <c r="M16" s="1071"/>
      <c r="N16" s="1071"/>
      <c r="O16" s="1071"/>
      <c r="P16" s="1071"/>
      <c r="Q16" s="1071"/>
      <c r="R16" s="1071"/>
      <c r="S16" s="1071"/>
      <c r="T16" s="1071"/>
      <c r="U16" s="1071"/>
      <c r="V16" s="1071"/>
      <c r="W16" s="1071"/>
      <c r="X16" s="1071"/>
      <c r="Y16" s="1071"/>
    </row>
    <row r="40" spans="2:9" ht="54" customHeight="1" x14ac:dyDescent="0.2">
      <c r="B40" s="904"/>
      <c r="C40" s="905"/>
      <c r="D40" s="905"/>
      <c r="E40" s="905"/>
      <c r="F40" s="903"/>
      <c r="G40" s="903"/>
      <c r="H40" s="903"/>
      <c r="I40" s="903"/>
    </row>
  </sheetData>
  <sheetProtection algorithmName="SHA-512" hashValue="pWFwmy6mgqqnomUmPQ3LIK/iwMDvGUCn0poaQ6SMFN7NfceBTtbIt3goGYb4mlzbLaEpcqdWmi3gVdu90Zbb4A==" saltValue="fWPEBokgptP/m9/RBj2u1g==" spinCount="100000" sheet="1" objects="1" scenarios="1"/>
  <mergeCells count="12">
    <mergeCell ref="B13:E13"/>
    <mergeCell ref="B12:E12"/>
    <mergeCell ref="B11:E11"/>
    <mergeCell ref="U9:Y9"/>
    <mergeCell ref="F9:J9"/>
    <mergeCell ref="K9:O9"/>
    <mergeCell ref="P9:T9"/>
    <mergeCell ref="G7:I7"/>
    <mergeCell ref="B3:E3"/>
    <mergeCell ref="B7:F7"/>
    <mergeCell ref="B9:E9"/>
    <mergeCell ref="B10:E10"/>
  </mergeCells>
  <hyperlinks>
    <hyperlink ref="G7" location="Inhalt!A1" display="Zurück zum Inhaltsverzeichnis" xr:uid="{5E30B717-34A4-4024-A1FF-58085C7EFCF9}"/>
  </hyperlinks>
  <pageMargins left="0.7" right="0.7" top="0.78740157499999996" bottom="0.78740157499999996"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heetViews>
  <sheetFormatPr baseColWidth="10" defaultColWidth="9.140625" defaultRowHeight="12.75" x14ac:dyDescent="0.25"/>
  <cols>
    <col min="1" max="1" width="0.85546875" style="1043" customWidth="1"/>
    <col min="2" max="2" width="15.7109375" style="1043" customWidth="1"/>
    <col min="3" max="3" width="9.140625" style="1043"/>
    <col min="4" max="4" width="12.28515625" style="1043" customWidth="1"/>
    <col min="5" max="5" width="18.85546875" style="1043" customWidth="1"/>
    <col min="6" max="9" width="6.85546875" style="1043" customWidth="1"/>
    <col min="10" max="10" width="7.140625" style="1043" customWidth="1"/>
    <col min="11" max="14" width="6.85546875" style="1043" customWidth="1"/>
    <col min="15" max="15" width="7.140625" style="1043" customWidth="1"/>
    <col min="16" max="19" width="6.85546875" style="1043" customWidth="1"/>
    <col min="20" max="20" width="7.140625" style="1043" customWidth="1"/>
    <col min="21" max="16384" width="9.140625" style="1043"/>
  </cols>
  <sheetData>
    <row r="2" spans="2:15" x14ac:dyDescent="0.25">
      <c r="B2" s="1044" t="s">
        <v>3000</v>
      </c>
      <c r="C2" s="1044"/>
      <c r="D2" s="1044"/>
      <c r="E2" s="1044"/>
    </row>
    <row r="3" spans="2:15" ht="15.75" x14ac:dyDescent="0.25">
      <c r="B3" s="1045" t="s">
        <v>2989</v>
      </c>
      <c r="C3" s="1044"/>
      <c r="D3" s="1044"/>
      <c r="E3" s="1044"/>
    </row>
    <row r="6" spans="2:15" x14ac:dyDescent="0.25">
      <c r="B6" s="1043" t="s">
        <v>2990</v>
      </c>
      <c r="C6" s="2473" t="s">
        <v>3001</v>
      </c>
      <c r="D6" s="2474"/>
      <c r="E6" s="2475"/>
    </row>
    <row r="8" spans="2:15" x14ac:dyDescent="0.25">
      <c r="B8" s="1043" t="s">
        <v>723</v>
      </c>
      <c r="C8" s="2476"/>
      <c r="D8" s="2477"/>
      <c r="E8" s="2477"/>
      <c r="F8" s="2477"/>
      <c r="G8" s="2477"/>
      <c r="H8" s="2477"/>
      <c r="I8" s="2477"/>
      <c r="J8" s="2477"/>
      <c r="K8" s="2477"/>
      <c r="L8" s="2477"/>
      <c r="M8" s="2477"/>
      <c r="N8" s="2477"/>
      <c r="O8" s="2478"/>
    </row>
    <row r="10" spans="2:15" x14ac:dyDescent="0.25">
      <c r="B10" s="1043" t="s">
        <v>1225</v>
      </c>
      <c r="C10" s="2476"/>
      <c r="D10" s="2479"/>
      <c r="E10" s="2479"/>
      <c r="F10" s="2479"/>
      <c r="G10" s="2479"/>
      <c r="H10" s="2479"/>
      <c r="I10" s="2479"/>
      <c r="J10" s="2479"/>
      <c r="K10" s="2479"/>
      <c r="L10" s="2479"/>
      <c r="M10" s="2479"/>
      <c r="N10" s="2479"/>
      <c r="O10" s="2480"/>
    </row>
    <row r="13" spans="2:15" x14ac:dyDescent="0.25">
      <c r="B13" s="2481" t="s">
        <v>2991</v>
      </c>
      <c r="C13" s="2481"/>
      <c r="D13" s="2481"/>
      <c r="E13" s="2481"/>
      <c r="F13" s="2481"/>
      <c r="G13" s="2481"/>
      <c r="H13" s="2481"/>
      <c r="I13" s="2481"/>
      <c r="J13" s="2481"/>
      <c r="K13" s="2481"/>
      <c r="L13" s="2481"/>
      <c r="M13" s="2481"/>
      <c r="N13" s="2481"/>
      <c r="O13" s="2481"/>
    </row>
    <row r="14" spans="2:15" ht="13.5" thickBot="1" x14ac:dyDescent="0.3"/>
    <row r="15" spans="2:15" x14ac:dyDescent="0.25">
      <c r="B15" s="1046" t="s">
        <v>2992</v>
      </c>
      <c r="F15" s="2482" t="s">
        <v>2999</v>
      </c>
      <c r="G15" s="2483"/>
      <c r="H15" s="2483"/>
      <c r="I15" s="2483"/>
      <c r="J15" s="2484"/>
    </row>
    <row r="16" spans="2:15" ht="13.5" thickBot="1" x14ac:dyDescent="0.3">
      <c r="F16" s="1047" t="s">
        <v>2993</v>
      </c>
      <c r="G16" s="1048" t="s">
        <v>2994</v>
      </c>
      <c r="H16" s="1048" t="s">
        <v>2995</v>
      </c>
      <c r="I16" s="1048" t="s">
        <v>2996</v>
      </c>
      <c r="J16" s="1049" t="s">
        <v>1232</v>
      </c>
    </row>
    <row r="17" spans="2:25" x14ac:dyDescent="0.25">
      <c r="B17" s="2465" t="s">
        <v>3494</v>
      </c>
      <c r="C17" s="2466"/>
      <c r="D17" s="2466"/>
      <c r="E17" s="2466"/>
      <c r="F17" s="1050">
        <v>0</v>
      </c>
      <c r="G17" s="1051">
        <v>0</v>
      </c>
      <c r="H17" s="1051">
        <v>0</v>
      </c>
      <c r="I17" s="1051">
        <v>0</v>
      </c>
      <c r="J17" s="1049">
        <f>SUM(F17:I17)</f>
        <v>0</v>
      </c>
      <c r="Y17" s="1055"/>
    </row>
    <row r="18" spans="2:25" ht="24" customHeight="1" x14ac:dyDescent="0.25">
      <c r="B18" s="2467" t="s">
        <v>2997</v>
      </c>
      <c r="C18" s="2468"/>
      <c r="D18" s="2468"/>
      <c r="E18" s="2468"/>
      <c r="F18" s="1050">
        <v>0</v>
      </c>
      <c r="G18" s="1051">
        <v>0</v>
      </c>
      <c r="H18" s="1051">
        <v>0</v>
      </c>
      <c r="I18" s="1051">
        <v>0</v>
      </c>
      <c r="J18" s="1049">
        <f>SUM(F18:I18)</f>
        <v>0</v>
      </c>
    </row>
    <row r="19" spans="2:25" x14ac:dyDescent="0.25">
      <c r="B19" s="2467" t="s">
        <v>2998</v>
      </c>
      <c r="C19" s="1661"/>
      <c r="D19" s="1661"/>
      <c r="E19" s="1661"/>
      <c r="F19" s="1050">
        <v>0</v>
      </c>
      <c r="G19" s="1051">
        <v>0</v>
      </c>
      <c r="H19" s="1051">
        <v>0</v>
      </c>
      <c r="I19" s="1051">
        <v>0</v>
      </c>
      <c r="J19" s="1049">
        <f>SUM(F19:I19)</f>
        <v>0</v>
      </c>
    </row>
    <row r="20" spans="2:25" x14ac:dyDescent="0.25">
      <c r="B20" s="2469" t="s">
        <v>2732</v>
      </c>
      <c r="C20" s="2470"/>
      <c r="D20" s="2470"/>
      <c r="E20" s="2470"/>
      <c r="F20" s="1050">
        <v>0</v>
      </c>
      <c r="G20" s="1051">
        <v>0</v>
      </c>
      <c r="H20" s="1051">
        <v>0</v>
      </c>
      <c r="I20" s="1051">
        <v>0</v>
      </c>
      <c r="J20" s="1049">
        <f>SUM(F20:I20)</f>
        <v>0</v>
      </c>
    </row>
    <row r="21" spans="2:25" ht="13.5" thickBot="1" x14ac:dyDescent="0.3">
      <c r="B21" s="2471" t="s">
        <v>2727</v>
      </c>
      <c r="C21" s="2472"/>
      <c r="D21" s="2472"/>
      <c r="E21" s="2472"/>
      <c r="F21" s="1052" t="str">
        <f>IF(AND(F17=0,F20=0),"n.d.",F20/F17)</f>
        <v>n.d.</v>
      </c>
      <c r="G21" s="1053" t="str">
        <f>IF(AND(G17=0,G20=0),"n.d.",G20/G17)</f>
        <v>n.d.</v>
      </c>
      <c r="H21" s="1053" t="str">
        <f>IF(AND(H17=0,H20=0),"n.d.",H20/H17)</f>
        <v>n.d.</v>
      </c>
      <c r="I21" s="1053" t="str">
        <f>IF(AND(I17=0,I20=0),"n.d.",I20/I17)</f>
        <v>n.d.</v>
      </c>
      <c r="J21" s="1054" t="str">
        <f>IF(AND(J17=0,J20=0),"n.d.",J20/J17)</f>
        <v>n.d.</v>
      </c>
    </row>
    <row r="26" spans="2:25" ht="13.5" thickBot="1" x14ac:dyDescent="0.3"/>
    <row r="27" spans="2:25" ht="33.75" customHeight="1" thickBot="1" x14ac:dyDescent="0.3">
      <c r="B27" s="2462" t="s">
        <v>3030</v>
      </c>
      <c r="C27" s="2463"/>
      <c r="D27" s="2463"/>
      <c r="E27" s="2463"/>
      <c r="F27" s="2463"/>
      <c r="G27" s="2463"/>
      <c r="H27" s="2463"/>
      <c r="I27" s="2463"/>
      <c r="J27" s="2463"/>
      <c r="K27" s="2463"/>
      <c r="L27" s="2463"/>
      <c r="M27" s="2464"/>
    </row>
    <row r="29" spans="2:25" ht="13.5" thickBot="1" x14ac:dyDescent="0.3"/>
    <row r="30" spans="2:25" s="74" customFormat="1" ht="30" customHeight="1" thickBot="1" x14ac:dyDescent="0.25">
      <c r="B30" s="2376" t="s">
        <v>3002</v>
      </c>
      <c r="C30" s="2376"/>
      <c r="D30" s="2376"/>
      <c r="E30" s="2376"/>
    </row>
    <row r="31" spans="2:25" s="74" customFormat="1" ht="15.75" customHeight="1" thickBot="1" x14ac:dyDescent="0.25">
      <c r="B31" s="2392" t="s">
        <v>3029</v>
      </c>
      <c r="C31" s="2461"/>
      <c r="D31" s="2461"/>
      <c r="E31" s="2393"/>
    </row>
    <row r="33" spans="2:6" ht="13.5" thickBot="1" x14ac:dyDescent="0.3"/>
    <row r="34" spans="2:6" s="74" customFormat="1" ht="30" customHeight="1" thickBot="1" x14ac:dyDescent="0.25">
      <c r="B34" s="2376" t="s">
        <v>3004</v>
      </c>
      <c r="C34" s="2376"/>
      <c r="D34" s="2376"/>
      <c r="E34" s="2376"/>
    </row>
    <row r="35" spans="2:6" s="74" customFormat="1" ht="15.75" customHeight="1" thickBot="1" x14ac:dyDescent="0.25">
      <c r="B35" s="2392" t="s">
        <v>3003</v>
      </c>
      <c r="C35" s="2461"/>
      <c r="D35" s="2461"/>
      <c r="E35" s="2393"/>
    </row>
    <row r="36" spans="2:6" ht="13.5" thickBot="1" x14ac:dyDescent="0.3"/>
    <row r="37" spans="2:6" s="74" customFormat="1" ht="30" customHeight="1" thickBot="1" x14ac:dyDescent="0.25">
      <c r="B37" s="2376" t="s">
        <v>2740</v>
      </c>
      <c r="C37" s="2376"/>
      <c r="D37" s="2376"/>
      <c r="E37" s="2376"/>
    </row>
    <row r="38" spans="2:6" s="74" customFormat="1" ht="15.75" customHeight="1" thickBot="1" x14ac:dyDescent="0.25">
      <c r="B38" s="2392" t="s">
        <v>3005</v>
      </c>
      <c r="C38" s="2461"/>
      <c r="D38" s="2461"/>
      <c r="E38" s="2393"/>
    </row>
    <row r="39" spans="2:6" ht="13.5" thickBot="1" x14ac:dyDescent="0.3"/>
    <row r="40" spans="2:6" s="74" customFormat="1" ht="30" customHeight="1" thickBot="1" x14ac:dyDescent="0.25">
      <c r="B40" s="2376" t="s">
        <v>3006</v>
      </c>
      <c r="C40" s="2376"/>
      <c r="D40" s="2376"/>
      <c r="E40" s="2376"/>
      <c r="F40" s="2435"/>
    </row>
    <row r="41" spans="2:6" s="74" customFormat="1" ht="15.75" customHeight="1" thickBot="1" x14ac:dyDescent="0.25">
      <c r="B41" s="918" t="s">
        <v>2733</v>
      </c>
      <c r="C41" s="2392"/>
      <c r="D41" s="2461"/>
      <c r="E41" s="2393"/>
      <c r="F41" s="2435"/>
    </row>
    <row r="42" spans="2:6" s="74" customFormat="1" ht="30" customHeight="1" thickBot="1" x14ac:dyDescent="0.25">
      <c r="B42" s="927" t="s">
        <v>49</v>
      </c>
      <c r="C42" s="2459" t="s">
        <v>3007</v>
      </c>
      <c r="D42" s="2459"/>
      <c r="E42" s="2460"/>
    </row>
    <row r="43" spans="2:6" s="74" customFormat="1" ht="30" customHeight="1" thickBot="1" x14ac:dyDescent="0.25">
      <c r="B43" s="927" t="s">
        <v>696</v>
      </c>
      <c r="C43" s="2459" t="s">
        <v>3008</v>
      </c>
      <c r="D43" s="2459"/>
      <c r="E43" s="2460"/>
    </row>
    <row r="44" spans="2:6" s="74" customFormat="1" ht="38.25" customHeight="1" thickBot="1" x14ac:dyDescent="0.25">
      <c r="B44" s="927" t="s">
        <v>2738</v>
      </c>
      <c r="C44" s="2459" t="s">
        <v>3009</v>
      </c>
      <c r="D44" s="2459"/>
      <c r="E44" s="2460"/>
    </row>
    <row r="45" spans="2:6" s="74" customFormat="1" ht="42.75" customHeight="1" thickBot="1" x14ac:dyDescent="0.25">
      <c r="B45" s="927" t="s">
        <v>50</v>
      </c>
      <c r="C45" s="2459" t="s">
        <v>3010</v>
      </c>
      <c r="D45" s="2459"/>
      <c r="E45" s="2460"/>
    </row>
    <row r="46" spans="2:6" s="74" customFormat="1" ht="42.75" customHeight="1" thickBot="1" x14ac:dyDescent="0.25">
      <c r="B46" s="919" t="s">
        <v>51</v>
      </c>
      <c r="C46" s="2459" t="s">
        <v>3011</v>
      </c>
      <c r="D46" s="2459"/>
      <c r="E46" s="2460"/>
    </row>
    <row r="47" spans="2:6" s="74" customFormat="1" ht="36.75" customHeight="1" thickBot="1" x14ac:dyDescent="0.25">
      <c r="B47" s="1043"/>
      <c r="C47" s="1043"/>
      <c r="D47" s="1043"/>
      <c r="E47" s="1043"/>
    </row>
    <row r="48" spans="2:6" s="74" customFormat="1" ht="30" customHeight="1" thickBot="1" x14ac:dyDescent="0.25">
      <c r="B48" s="2376" t="s">
        <v>2743</v>
      </c>
      <c r="C48" s="2376"/>
      <c r="D48" s="2376"/>
      <c r="E48" s="2376"/>
      <c r="F48" s="2435"/>
    </row>
    <row r="49" spans="2:6" s="74" customFormat="1" ht="15.75" customHeight="1" thickBot="1" x14ac:dyDescent="0.25">
      <c r="B49" s="918" t="s">
        <v>2733</v>
      </c>
      <c r="C49" s="2392"/>
      <c r="D49" s="2461"/>
      <c r="E49" s="2393"/>
      <c r="F49" s="2435"/>
    </row>
    <row r="50" spans="2:6" s="74" customFormat="1" ht="30" customHeight="1" thickBot="1" x14ac:dyDescent="0.25">
      <c r="B50" s="927" t="s">
        <v>49</v>
      </c>
      <c r="C50" s="2459" t="s">
        <v>3012</v>
      </c>
      <c r="D50" s="2459"/>
      <c r="E50" s="2460"/>
    </row>
    <row r="51" spans="2:6" s="74" customFormat="1" ht="30" customHeight="1" thickBot="1" x14ac:dyDescent="0.25">
      <c r="B51" s="927" t="s">
        <v>696</v>
      </c>
      <c r="C51" s="2459" t="s">
        <v>3013</v>
      </c>
      <c r="D51" s="2459"/>
      <c r="E51" s="2460"/>
    </row>
    <row r="52" spans="2:6" s="74" customFormat="1" ht="38.25" customHeight="1" thickBot="1" x14ac:dyDescent="0.25">
      <c r="B52" s="927" t="s">
        <v>2738</v>
      </c>
      <c r="C52" s="2459" t="s">
        <v>3014</v>
      </c>
      <c r="D52" s="2459"/>
      <c r="E52" s="2460"/>
    </row>
    <row r="53" spans="2:6" s="74" customFormat="1" ht="42.75" customHeight="1" thickBot="1" x14ac:dyDescent="0.25">
      <c r="B53" s="927" t="s">
        <v>50</v>
      </c>
      <c r="C53" s="2459" t="s">
        <v>3015</v>
      </c>
      <c r="D53" s="2459"/>
      <c r="E53" s="2460"/>
    </row>
    <row r="54" spans="2:6" s="74" customFormat="1" ht="42.75" customHeight="1" thickBot="1" x14ac:dyDescent="0.25">
      <c r="B54" s="919" t="s">
        <v>51</v>
      </c>
      <c r="C54" s="2459" t="s">
        <v>3011</v>
      </c>
      <c r="D54" s="2459"/>
      <c r="E54" s="2460"/>
    </row>
    <row r="55" spans="2:6" s="74" customFormat="1" ht="36.75" customHeight="1" thickBot="1" x14ac:dyDescent="0.25">
      <c r="B55" s="1043"/>
      <c r="C55" s="1043"/>
      <c r="D55" s="1043"/>
      <c r="E55" s="1043"/>
    </row>
    <row r="56" spans="2:6" s="74" customFormat="1" ht="30" customHeight="1" thickBot="1" x14ac:dyDescent="0.25">
      <c r="B56" s="2376" t="s">
        <v>2767</v>
      </c>
      <c r="C56" s="2376"/>
      <c r="D56" s="2376"/>
      <c r="E56" s="2376"/>
      <c r="F56" s="2435"/>
    </row>
    <row r="57" spans="2:6" s="74" customFormat="1" ht="15.75" customHeight="1" thickBot="1" x14ac:dyDescent="0.25">
      <c r="B57" s="918" t="s">
        <v>2733</v>
      </c>
      <c r="C57" s="2392"/>
      <c r="D57" s="2461"/>
      <c r="E57" s="2393"/>
      <c r="F57" s="2435"/>
    </row>
    <row r="58" spans="2:6" s="74" customFormat="1" ht="30" customHeight="1" thickBot="1" x14ac:dyDescent="0.25">
      <c r="B58" s="927" t="s">
        <v>49</v>
      </c>
      <c r="C58" s="2459" t="s">
        <v>3016</v>
      </c>
      <c r="D58" s="2459"/>
      <c r="E58" s="2460"/>
    </row>
    <row r="59" spans="2:6" s="74" customFormat="1" ht="30" customHeight="1" thickBot="1" x14ac:dyDescent="0.25">
      <c r="B59" s="927" t="s">
        <v>696</v>
      </c>
      <c r="C59" s="2459" t="s">
        <v>3017</v>
      </c>
      <c r="D59" s="2459"/>
      <c r="E59" s="2460"/>
    </row>
    <row r="60" spans="2:6" s="74" customFormat="1" ht="38.25" customHeight="1" thickBot="1" x14ac:dyDescent="0.25">
      <c r="B60" s="927" t="s">
        <v>2738</v>
      </c>
      <c r="C60" s="2459" t="s">
        <v>3018</v>
      </c>
      <c r="D60" s="2459"/>
      <c r="E60" s="2460"/>
    </row>
    <row r="61" spans="2:6" s="74" customFormat="1" ht="42.75" customHeight="1" thickBot="1" x14ac:dyDescent="0.25">
      <c r="B61" s="927" t="s">
        <v>50</v>
      </c>
      <c r="C61" s="2459" t="s">
        <v>3019</v>
      </c>
      <c r="D61" s="2459"/>
      <c r="E61" s="2460"/>
    </row>
    <row r="62" spans="2:6" s="74" customFormat="1" ht="42.75" customHeight="1" thickBot="1" x14ac:dyDescent="0.25">
      <c r="B62" s="919" t="s">
        <v>51</v>
      </c>
      <c r="C62" s="2459" t="s">
        <v>3011</v>
      </c>
      <c r="D62" s="2459"/>
      <c r="E62" s="2460"/>
    </row>
    <row r="63" spans="2:6" s="74" customFormat="1" ht="36.75" customHeight="1" thickBot="1" x14ac:dyDescent="0.25">
      <c r="B63" s="1043"/>
      <c r="C63" s="1043"/>
      <c r="D63" s="1043"/>
      <c r="E63" s="1043"/>
    </row>
    <row r="64" spans="2:6" s="74" customFormat="1" ht="30" customHeight="1" thickBot="1" x14ac:dyDescent="0.25">
      <c r="B64" s="2376" t="s">
        <v>3020</v>
      </c>
      <c r="C64" s="2376"/>
      <c r="D64" s="2376"/>
      <c r="E64" s="2376"/>
      <c r="F64" s="2435"/>
    </row>
    <row r="65" spans="2:6" s="74" customFormat="1" ht="15.75" customHeight="1" thickBot="1" x14ac:dyDescent="0.25">
      <c r="B65" s="918" t="s">
        <v>2733</v>
      </c>
      <c r="C65" s="2392"/>
      <c r="D65" s="2461"/>
      <c r="E65" s="2393"/>
      <c r="F65" s="2435"/>
    </row>
    <row r="66" spans="2:6" s="74" customFormat="1" ht="30" customHeight="1" thickBot="1" x14ac:dyDescent="0.25">
      <c r="B66" s="927" t="s">
        <v>49</v>
      </c>
      <c r="C66" s="2459" t="s">
        <v>3021</v>
      </c>
      <c r="D66" s="2459"/>
      <c r="E66" s="2460"/>
    </row>
    <row r="67" spans="2:6" s="74" customFormat="1" ht="30" customHeight="1" thickBot="1" x14ac:dyDescent="0.25">
      <c r="B67" s="927" t="s">
        <v>696</v>
      </c>
      <c r="C67" s="2459" t="s">
        <v>3022</v>
      </c>
      <c r="D67" s="2459"/>
      <c r="E67" s="2460"/>
    </row>
    <row r="68" spans="2:6" s="74" customFormat="1" ht="38.25" customHeight="1" thickBot="1" x14ac:dyDescent="0.25">
      <c r="B68" s="927" t="s">
        <v>2738</v>
      </c>
      <c r="C68" s="2459" t="s">
        <v>3023</v>
      </c>
      <c r="D68" s="2459"/>
      <c r="E68" s="2460"/>
    </row>
    <row r="69" spans="2:6" s="74" customFormat="1" ht="42.75" customHeight="1" thickBot="1" x14ac:dyDescent="0.25">
      <c r="B69" s="927" t="s">
        <v>50</v>
      </c>
      <c r="C69" s="2459" t="s">
        <v>3024</v>
      </c>
      <c r="D69" s="2459"/>
      <c r="E69" s="2460"/>
    </row>
    <row r="70" spans="2:6" s="74" customFormat="1" ht="42.75" customHeight="1" thickBot="1" x14ac:dyDescent="0.25">
      <c r="B70" s="919" t="s">
        <v>51</v>
      </c>
      <c r="C70" s="2459" t="s">
        <v>3011</v>
      </c>
      <c r="D70" s="2459"/>
      <c r="E70" s="2460"/>
    </row>
    <row r="72" spans="2:6" s="74" customFormat="1" ht="36.75" customHeight="1" thickBot="1" x14ac:dyDescent="0.25">
      <c r="B72" s="1043"/>
      <c r="C72" s="1043"/>
      <c r="D72" s="1043"/>
      <c r="E72" s="1043"/>
    </row>
    <row r="73" spans="2:6" s="74" customFormat="1" ht="30" customHeight="1" thickBot="1" x14ac:dyDescent="0.25">
      <c r="B73" s="2376" t="s">
        <v>2783</v>
      </c>
      <c r="C73" s="2376"/>
      <c r="D73" s="2376"/>
      <c r="E73" s="2376"/>
      <c r="F73" s="2435"/>
    </row>
    <row r="74" spans="2:6" s="74" customFormat="1" ht="15.75" customHeight="1" thickBot="1" x14ac:dyDescent="0.25">
      <c r="B74" s="918" t="s">
        <v>2733</v>
      </c>
      <c r="C74" s="2392"/>
      <c r="D74" s="2461"/>
      <c r="E74" s="2393"/>
      <c r="F74" s="2435"/>
    </row>
    <row r="75" spans="2:6" s="74" customFormat="1" ht="30" customHeight="1" thickBot="1" x14ac:dyDescent="0.25">
      <c r="B75" s="927" t="s">
        <v>49</v>
      </c>
      <c r="C75" s="2459" t="s">
        <v>3025</v>
      </c>
      <c r="D75" s="2459"/>
      <c r="E75" s="2460"/>
    </row>
    <row r="76" spans="2:6" s="74" customFormat="1" ht="30" customHeight="1" thickBot="1" x14ac:dyDescent="0.25">
      <c r="B76" s="927" t="s">
        <v>696</v>
      </c>
      <c r="C76" s="2459" t="s">
        <v>3026</v>
      </c>
      <c r="D76" s="2459"/>
      <c r="E76" s="2460"/>
    </row>
    <row r="77" spans="2:6" s="74" customFormat="1" ht="38.25" customHeight="1" thickBot="1" x14ac:dyDescent="0.25">
      <c r="B77" s="927" t="s">
        <v>2738</v>
      </c>
      <c r="C77" s="2459" t="s">
        <v>3027</v>
      </c>
      <c r="D77" s="2459"/>
      <c r="E77" s="2460"/>
    </row>
    <row r="78" spans="2:6" s="74" customFormat="1" ht="42.75" customHeight="1" thickBot="1" x14ac:dyDescent="0.25">
      <c r="B78" s="927" t="s">
        <v>50</v>
      </c>
      <c r="C78" s="2459" t="s">
        <v>3028</v>
      </c>
      <c r="D78" s="2459"/>
      <c r="E78" s="2460"/>
    </row>
    <row r="79" spans="2:6" s="74" customFormat="1" ht="42.75" customHeight="1" thickBot="1" x14ac:dyDescent="0.25">
      <c r="B79" s="919" t="s">
        <v>51</v>
      </c>
      <c r="C79" s="2459" t="s">
        <v>3011</v>
      </c>
      <c r="D79" s="2459"/>
      <c r="E79" s="2460"/>
    </row>
  </sheetData>
  <mergeCells count="57">
    <mergeCell ref="C6:E6"/>
    <mergeCell ref="C8:O8"/>
    <mergeCell ref="C10:O10"/>
    <mergeCell ref="B13:O13"/>
    <mergeCell ref="F15:J15"/>
    <mergeCell ref="B17:E17"/>
    <mergeCell ref="B18:E18"/>
    <mergeCell ref="B19:E19"/>
    <mergeCell ref="B20:E20"/>
    <mergeCell ref="B21:E21"/>
    <mergeCell ref="B30:E30"/>
    <mergeCell ref="B31:E31"/>
    <mergeCell ref="B34:E34"/>
    <mergeCell ref="B35:E35"/>
    <mergeCell ref="B27:M27"/>
    <mergeCell ref="B37:E37"/>
    <mergeCell ref="B38:E38"/>
    <mergeCell ref="B48:E48"/>
    <mergeCell ref="F48:F49"/>
    <mergeCell ref="C50:E50"/>
    <mergeCell ref="F40:F41"/>
    <mergeCell ref="C42:E42"/>
    <mergeCell ref="C43:E43"/>
    <mergeCell ref="C44:E44"/>
    <mergeCell ref="C45:E45"/>
    <mergeCell ref="B40:E40"/>
    <mergeCell ref="F64:F65"/>
    <mergeCell ref="C46:E46"/>
    <mergeCell ref="B56:E56"/>
    <mergeCell ref="F56:F57"/>
    <mergeCell ref="C58:E58"/>
    <mergeCell ref="C59:E59"/>
    <mergeCell ref="C54:E54"/>
    <mergeCell ref="C51:E51"/>
    <mergeCell ref="C52:E52"/>
    <mergeCell ref="C53:E53"/>
    <mergeCell ref="F73:F74"/>
    <mergeCell ref="C75:E75"/>
    <mergeCell ref="C76:E76"/>
    <mergeCell ref="C77:E77"/>
    <mergeCell ref="C78:E78"/>
    <mergeCell ref="B73:E73"/>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s>
  <pageMargins left="0.7" right="0.7" top="0.78740157499999996" bottom="0.78740157499999996" header="0.3" footer="0.3"/>
  <pageSetup paperSize="9" orientation="portrait" horizontalDpi="0"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workbookViewId="0"/>
  </sheetViews>
  <sheetFormatPr baseColWidth="10" defaultRowHeight="15" x14ac:dyDescent="0.25"/>
  <cols>
    <col min="1" max="1" width="2.85546875" style="74" customWidth="1"/>
    <col min="2" max="2" width="13.7109375" style="74" customWidth="1"/>
    <col min="3" max="3" width="8.28515625" style="74" customWidth="1"/>
    <col min="4" max="4" width="24.5703125" style="74" customWidth="1"/>
    <col min="5" max="5" width="12" style="74" customWidth="1"/>
    <col min="6" max="6" width="15" style="74" customWidth="1"/>
    <col min="7" max="7" width="24" style="74" customWidth="1"/>
    <col min="8" max="8" width="10.85546875" style="74" customWidth="1"/>
    <col min="9" max="9" width="36.28515625" style="74" customWidth="1"/>
    <col min="10" max="10" width="11.5703125" style="74" customWidth="1"/>
    <col min="11" max="11" width="30.7109375" customWidth="1"/>
  </cols>
  <sheetData>
    <row r="1" spans="1:16" s="74" customFormat="1" ht="14.25" x14ac:dyDescent="0.2">
      <c r="A1" s="267"/>
    </row>
    <row r="2" spans="1:16" s="74" customFormat="1" ht="14.25" x14ac:dyDescent="0.2"/>
    <row r="3" spans="1:16" s="74" customFormat="1" ht="47.25" customHeight="1" x14ac:dyDescent="0.25">
      <c r="B3" s="1544" t="s">
        <v>2421</v>
      </c>
      <c r="C3" s="1544"/>
      <c r="D3" s="1544"/>
      <c r="E3" s="1544"/>
      <c r="F3" s="62"/>
      <c r="I3" s="62"/>
      <c r="J3" s="62"/>
      <c r="K3" s="62"/>
    </row>
    <row r="4" spans="1:16" s="74" customFormat="1" ht="30.75" customHeight="1" x14ac:dyDescent="0.25">
      <c r="B4" s="735" t="s">
        <v>2431</v>
      </c>
      <c r="C4" s="735"/>
      <c r="D4" s="735"/>
      <c r="E4" s="735"/>
      <c r="F4" s="62"/>
      <c r="G4" s="62"/>
      <c r="H4" s="62"/>
      <c r="I4" s="84"/>
      <c r="K4" s="85"/>
    </row>
    <row r="5" spans="1:16" s="74" customFormat="1" ht="14.25" customHeight="1" x14ac:dyDescent="0.2">
      <c r="B5" s="84"/>
      <c r="C5" s="84"/>
      <c r="D5" s="84"/>
      <c r="E5" s="84"/>
      <c r="F5" s="6"/>
      <c r="G5" s="491" t="str">
        <f>Inhalt!$C$7</f>
        <v>V. OncoBox: P1.1.1 (251203)</v>
      </c>
      <c r="H5" s="491"/>
      <c r="I5" s="97"/>
      <c r="K5" s="84"/>
      <c r="N5" s="83"/>
      <c r="O5" s="83"/>
      <c r="P5" s="83"/>
    </row>
    <row r="6" spans="1:16" s="74" customFormat="1" ht="14.25" customHeight="1" x14ac:dyDescent="0.2">
      <c r="B6" s="105"/>
      <c r="C6" s="105"/>
      <c r="D6" s="105"/>
      <c r="E6" s="105"/>
      <c r="F6" s="6"/>
      <c r="G6" s="491" t="str">
        <f>Inhalt!$C$8</f>
        <v>V. Spezifikation: P1.1.1 (251203)</v>
      </c>
      <c r="H6" s="491"/>
      <c r="I6" s="491"/>
      <c r="K6" s="84"/>
      <c r="N6" s="83"/>
      <c r="O6" s="83"/>
      <c r="P6" s="83"/>
    </row>
    <row r="7" spans="1:16" s="74" customFormat="1" ht="27.75" customHeight="1" thickBot="1" x14ac:dyDescent="0.25">
      <c r="B7" s="2429" t="s">
        <v>2883</v>
      </c>
      <c r="C7" s="2429"/>
      <c r="D7" s="2429"/>
      <c r="E7" s="2429"/>
      <c r="F7" s="2429"/>
      <c r="G7" s="1271" t="s">
        <v>1724</v>
      </c>
      <c r="H7" s="1271"/>
      <c r="I7" s="1272"/>
      <c r="K7" s="84"/>
      <c r="L7" s="491"/>
      <c r="M7" s="97"/>
      <c r="N7" s="83"/>
      <c r="O7" s="83"/>
      <c r="P7" s="83"/>
    </row>
    <row r="8" spans="1:16" s="74" customFormat="1" ht="15" customHeight="1" thickBot="1" x14ac:dyDescent="0.25">
      <c r="B8" s="2535" t="s">
        <v>2899</v>
      </c>
      <c r="C8" s="2536"/>
      <c r="D8" s="2537"/>
      <c r="E8" s="985" t="s">
        <v>2896</v>
      </c>
      <c r="F8" s="985" t="s">
        <v>2897</v>
      </c>
      <c r="G8" s="985" t="s">
        <v>1254</v>
      </c>
      <c r="H8" s="2562" t="s">
        <v>2898</v>
      </c>
      <c r="I8" s="2536"/>
      <c r="J8" s="2563"/>
      <c r="K8" s="84"/>
      <c r="L8" s="491"/>
      <c r="M8" s="97"/>
      <c r="N8" s="83"/>
      <c r="O8" s="83"/>
      <c r="P8" s="83"/>
    </row>
    <row r="9" spans="1:16" s="74" customFormat="1" ht="19.5" customHeight="1" x14ac:dyDescent="0.2">
      <c r="B9" s="2538" t="s">
        <v>2921</v>
      </c>
      <c r="C9" s="2539"/>
      <c r="D9" s="2540"/>
      <c r="E9" s="2544"/>
      <c r="F9" s="2544"/>
      <c r="G9" s="2573" t="s">
        <v>27</v>
      </c>
      <c r="H9" s="2570" t="s">
        <v>2902</v>
      </c>
      <c r="I9" s="2571"/>
      <c r="J9" s="2572"/>
      <c r="K9" s="84"/>
      <c r="L9" s="491"/>
      <c r="M9" s="97"/>
      <c r="N9" s="83"/>
      <c r="O9" s="83"/>
      <c r="P9" s="83"/>
    </row>
    <row r="10" spans="1:16" s="74" customFormat="1" ht="17.25" customHeight="1" thickBot="1" x14ac:dyDescent="0.25">
      <c r="B10" s="2541"/>
      <c r="C10" s="2542"/>
      <c r="D10" s="2543"/>
      <c r="E10" s="2545"/>
      <c r="F10" s="2545"/>
      <c r="G10" s="2545"/>
      <c r="H10" s="2574" t="s">
        <v>2922</v>
      </c>
      <c r="I10" s="2575"/>
      <c r="J10" s="2576"/>
      <c r="K10" s="84"/>
      <c r="L10" s="491"/>
      <c r="M10" s="97"/>
      <c r="N10" s="83"/>
      <c r="O10" s="83"/>
      <c r="P10" s="83"/>
    </row>
    <row r="11" spans="1:16" s="74" customFormat="1" ht="17.25" customHeight="1" thickTop="1" x14ac:dyDescent="0.2">
      <c r="B11" s="997"/>
      <c r="C11" s="998" t="s">
        <v>2947</v>
      </c>
      <c r="D11" s="999"/>
      <c r="E11" s="996"/>
      <c r="F11" s="996"/>
      <c r="G11" s="2577" t="s">
        <v>2948</v>
      </c>
      <c r="H11" s="2494" t="s">
        <v>2949</v>
      </c>
      <c r="I11" s="2495"/>
      <c r="J11" s="2496"/>
      <c r="K11" s="84"/>
      <c r="L11" s="491"/>
      <c r="M11" s="97"/>
      <c r="N11" s="83"/>
      <c r="O11" s="83"/>
      <c r="P11" s="83"/>
    </row>
    <row r="12" spans="1:16" s="74" customFormat="1" ht="17.25" customHeight="1" x14ac:dyDescent="0.2">
      <c r="B12" s="192"/>
      <c r="C12" s="183"/>
      <c r="D12" s="191"/>
      <c r="E12" s="996"/>
      <c r="F12" s="996"/>
      <c r="G12" s="1634"/>
      <c r="H12" s="2497"/>
      <c r="I12" s="2498"/>
      <c r="J12" s="2499"/>
      <c r="K12" s="84"/>
      <c r="L12" s="491"/>
      <c r="M12" s="97"/>
      <c r="N12" s="83"/>
      <c r="O12" s="83"/>
      <c r="P12" s="83"/>
    </row>
    <row r="13" spans="1:16" s="74" customFormat="1" ht="34.5" customHeight="1" thickBot="1" x14ac:dyDescent="0.25">
      <c r="B13" s="192"/>
      <c r="C13" s="183"/>
      <c r="D13" s="191"/>
      <c r="E13" s="996"/>
      <c r="F13" s="996"/>
      <c r="G13" s="2578"/>
      <c r="H13" s="2500"/>
      <c r="I13" s="2501"/>
      <c r="J13" s="2502"/>
      <c r="K13" s="84"/>
      <c r="L13" s="491"/>
      <c r="M13" s="97"/>
      <c r="N13" s="83"/>
      <c r="O13" s="83"/>
      <c r="P13" s="83"/>
    </row>
    <row r="14" spans="1:16" ht="15.75" thickTop="1" x14ac:dyDescent="0.25">
      <c r="B14" s="2518" t="s">
        <v>2884</v>
      </c>
      <c r="C14" s="2519"/>
      <c r="D14" s="2520"/>
      <c r="E14" s="2527"/>
      <c r="F14" s="2515"/>
      <c r="G14" s="2512" t="s">
        <v>2912</v>
      </c>
      <c r="H14" s="2530" t="s">
        <v>2923</v>
      </c>
      <c r="I14" s="2530"/>
      <c r="J14" s="2531"/>
      <c r="L14" s="981"/>
    </row>
    <row r="15" spans="1:16" ht="15.75" thickBot="1" x14ac:dyDescent="0.3">
      <c r="B15" s="2521"/>
      <c r="C15" s="2522"/>
      <c r="D15" s="2523"/>
      <c r="E15" s="2529"/>
      <c r="F15" s="2517"/>
      <c r="G15" s="2514"/>
      <c r="H15" s="2532" t="s">
        <v>2910</v>
      </c>
      <c r="I15" s="2533"/>
      <c r="J15" s="2534"/>
      <c r="K15" s="982"/>
    </row>
    <row r="16" spans="1:16" ht="15.75" customHeight="1" thickTop="1" x14ac:dyDescent="0.25">
      <c r="B16" s="2518" t="s">
        <v>2885</v>
      </c>
      <c r="C16" s="2519"/>
      <c r="D16" s="2520"/>
      <c r="E16" s="2527"/>
      <c r="F16" s="2515"/>
      <c r="G16" s="2512" t="s">
        <v>2914</v>
      </c>
      <c r="H16" s="2564" t="s">
        <v>2940</v>
      </c>
      <c r="I16" s="2565"/>
      <c r="J16" s="2566"/>
      <c r="L16" s="981"/>
    </row>
    <row r="17" spans="2:12" ht="15.75" thickBot="1" x14ac:dyDescent="0.3">
      <c r="B17" s="2524"/>
      <c r="C17" s="2525"/>
      <c r="D17" s="2526"/>
      <c r="E17" s="2529"/>
      <c r="F17" s="2517"/>
      <c r="G17" s="2514"/>
      <c r="H17" s="2567"/>
      <c r="I17" s="2568"/>
      <c r="J17" s="2569"/>
      <c r="K17" s="982"/>
      <c r="L17" s="981"/>
    </row>
    <row r="18" spans="2:12" ht="18" customHeight="1" thickTop="1" x14ac:dyDescent="0.25">
      <c r="B18" s="2521" t="s">
        <v>2924</v>
      </c>
      <c r="C18" s="2522"/>
      <c r="D18" s="2523"/>
      <c r="E18" s="2528"/>
      <c r="F18" s="2516"/>
      <c r="G18" s="2513" t="s">
        <v>2912</v>
      </c>
      <c r="H18" s="2530" t="s">
        <v>2923</v>
      </c>
      <c r="I18" s="2530"/>
      <c r="J18" s="2531"/>
      <c r="L18" s="981"/>
    </row>
    <row r="19" spans="2:12" ht="16.5" customHeight="1" thickBot="1" x14ac:dyDescent="0.3">
      <c r="B19" s="2524"/>
      <c r="C19" s="2525"/>
      <c r="D19" s="2526"/>
      <c r="E19" s="2529"/>
      <c r="F19" s="2517"/>
      <c r="G19" s="2514"/>
      <c r="H19" s="2532" t="s">
        <v>2911</v>
      </c>
      <c r="I19" s="2533"/>
      <c r="J19" s="2534"/>
      <c r="K19" s="982"/>
      <c r="L19" s="981"/>
    </row>
    <row r="20" spans="2:12" ht="15.75" thickTop="1" x14ac:dyDescent="0.25">
      <c r="B20" s="2518" t="s">
        <v>2919</v>
      </c>
      <c r="C20" s="2519"/>
      <c r="D20" s="2520"/>
      <c r="E20" s="2527"/>
      <c r="F20" s="2515"/>
      <c r="G20" s="2512" t="s">
        <v>2914</v>
      </c>
      <c r="H20" s="2488" t="s">
        <v>2941</v>
      </c>
      <c r="I20" s="2489"/>
      <c r="J20" s="2490"/>
      <c r="L20" s="981"/>
    </row>
    <row r="21" spans="2:12" x14ac:dyDescent="0.25">
      <c r="B21" s="2521"/>
      <c r="C21" s="2522"/>
      <c r="D21" s="2523"/>
      <c r="E21" s="2528"/>
      <c r="F21" s="2516"/>
      <c r="G21" s="2513"/>
      <c r="H21" s="2249"/>
      <c r="I21" s="2250"/>
      <c r="J21" s="2251"/>
      <c r="L21" s="981"/>
    </row>
    <row r="22" spans="2:12" ht="15.75" thickBot="1" x14ac:dyDescent="0.3">
      <c r="B22" s="2524"/>
      <c r="C22" s="2525"/>
      <c r="D22" s="2526"/>
      <c r="E22" s="2529"/>
      <c r="F22" s="2517"/>
      <c r="G22" s="2514"/>
      <c r="H22" s="2491"/>
      <c r="I22" s="2492"/>
      <c r="J22" s="2493"/>
      <c r="K22" s="982"/>
      <c r="L22" s="981"/>
    </row>
    <row r="23" spans="2:12" ht="15.75" thickTop="1" x14ac:dyDescent="0.25">
      <c r="B23" s="2512" t="s">
        <v>2886</v>
      </c>
      <c r="C23" s="2512"/>
      <c r="D23" s="2512"/>
      <c r="E23" s="2527"/>
      <c r="F23" s="2515"/>
      <c r="G23" s="2512" t="s">
        <v>2912</v>
      </c>
      <c r="H23" s="2504" t="s">
        <v>2900</v>
      </c>
      <c r="I23" s="2505"/>
      <c r="J23" s="2506"/>
      <c r="L23" s="981"/>
    </row>
    <row r="24" spans="2:12" ht="33.75" x14ac:dyDescent="0.25">
      <c r="B24" s="2513"/>
      <c r="C24" s="2513"/>
      <c r="D24" s="2513"/>
      <c r="E24" s="2528"/>
      <c r="F24" s="2516"/>
      <c r="G24" s="2513"/>
      <c r="H24" s="2507"/>
      <c r="I24" s="986" t="s">
        <v>2907</v>
      </c>
      <c r="J24" s="966" t="s">
        <v>2901</v>
      </c>
      <c r="L24" s="981"/>
    </row>
    <row r="25" spans="2:12" ht="33.75" x14ac:dyDescent="0.25">
      <c r="B25" s="2513"/>
      <c r="C25" s="2513"/>
      <c r="D25" s="2513"/>
      <c r="E25" s="2528"/>
      <c r="F25" s="2516"/>
      <c r="G25" s="2513"/>
      <c r="H25" s="2508"/>
      <c r="I25" s="986" t="s">
        <v>2906</v>
      </c>
      <c r="J25" s="987">
        <v>1</v>
      </c>
      <c r="K25" s="982"/>
      <c r="L25" s="981"/>
    </row>
    <row r="26" spans="2:12" ht="15.75" thickBot="1" x14ac:dyDescent="0.3">
      <c r="B26" s="2514"/>
      <c r="C26" s="2514"/>
      <c r="D26" s="2514"/>
      <c r="E26" s="2529"/>
      <c r="F26" s="2517"/>
      <c r="G26" s="2514"/>
      <c r="H26" s="2509" t="s">
        <v>2918</v>
      </c>
      <c r="I26" s="2510"/>
      <c r="J26" s="2511"/>
      <c r="K26" s="982"/>
      <c r="L26" s="981"/>
    </row>
    <row r="27" spans="2:12" ht="15.75" customHeight="1" thickTop="1" x14ac:dyDescent="0.25">
      <c r="B27" s="2512" t="s">
        <v>2887</v>
      </c>
      <c r="C27" s="2512"/>
      <c r="D27" s="2512"/>
      <c r="E27" s="2527"/>
      <c r="F27" s="2515"/>
      <c r="G27" s="2512" t="s">
        <v>2914</v>
      </c>
      <c r="H27" s="2494" t="s">
        <v>2946</v>
      </c>
      <c r="I27" s="2495"/>
      <c r="J27" s="2496"/>
      <c r="L27" s="981"/>
    </row>
    <row r="28" spans="2:12" x14ac:dyDescent="0.25">
      <c r="B28" s="2513"/>
      <c r="C28" s="2513"/>
      <c r="D28" s="2513"/>
      <c r="E28" s="2528"/>
      <c r="F28" s="2516"/>
      <c r="G28" s="2513"/>
      <c r="H28" s="2497"/>
      <c r="I28" s="2498"/>
      <c r="J28" s="2499"/>
      <c r="L28" s="981"/>
    </row>
    <row r="29" spans="2:12" x14ac:dyDescent="0.25">
      <c r="B29" s="2513"/>
      <c r="C29" s="2513"/>
      <c r="D29" s="2513"/>
      <c r="E29" s="2528"/>
      <c r="F29" s="2516"/>
      <c r="G29" s="2513"/>
      <c r="H29" s="2497"/>
      <c r="I29" s="2498"/>
      <c r="J29" s="2499"/>
      <c r="K29" s="982"/>
      <c r="L29" s="981"/>
    </row>
    <row r="30" spans="2:12" ht="15.75" thickBot="1" x14ac:dyDescent="0.3">
      <c r="B30" s="2514"/>
      <c r="C30" s="2514"/>
      <c r="D30" s="2514"/>
      <c r="E30" s="2529"/>
      <c r="F30" s="2517"/>
      <c r="G30" s="2514"/>
      <c r="H30" s="2500"/>
      <c r="I30" s="2501"/>
      <c r="J30" s="2502"/>
      <c r="K30" s="982"/>
      <c r="L30" s="981"/>
    </row>
    <row r="31" spans="2:12" ht="15.75" thickTop="1" x14ac:dyDescent="0.25">
      <c r="B31" s="2518" t="s">
        <v>2888</v>
      </c>
      <c r="C31" s="2519"/>
      <c r="D31" s="2520"/>
      <c r="E31" s="2527"/>
      <c r="F31" s="2515"/>
      <c r="G31" s="2512" t="s">
        <v>2912</v>
      </c>
      <c r="H31" s="2504" t="s">
        <v>2900</v>
      </c>
      <c r="I31" s="2505"/>
      <c r="J31" s="2506"/>
      <c r="L31" s="981"/>
    </row>
    <row r="32" spans="2:12" ht="33.75" customHeight="1" x14ac:dyDescent="0.25">
      <c r="B32" s="2521"/>
      <c r="C32" s="2522"/>
      <c r="D32" s="2523"/>
      <c r="E32" s="2528"/>
      <c r="F32" s="2516"/>
      <c r="G32" s="2513"/>
      <c r="H32" s="2507"/>
      <c r="I32" s="986" t="s">
        <v>2907</v>
      </c>
      <c r="J32" s="966" t="s">
        <v>2901</v>
      </c>
      <c r="L32" s="981"/>
    </row>
    <row r="33" spans="2:12" ht="33.75" customHeight="1" x14ac:dyDescent="0.25">
      <c r="B33" s="2521"/>
      <c r="C33" s="2522"/>
      <c r="D33" s="2523"/>
      <c r="E33" s="2528"/>
      <c r="F33" s="2516"/>
      <c r="G33" s="2513"/>
      <c r="H33" s="2508"/>
      <c r="I33" s="986" t="s">
        <v>2905</v>
      </c>
      <c r="J33" s="966">
        <v>1</v>
      </c>
      <c r="K33" s="982"/>
      <c r="L33" s="981"/>
    </row>
    <row r="34" spans="2:12" ht="15" customHeight="1" thickBot="1" x14ac:dyDescent="0.3">
      <c r="B34" s="2524"/>
      <c r="C34" s="2525"/>
      <c r="D34" s="2526"/>
      <c r="E34" s="2529"/>
      <c r="F34" s="2517"/>
      <c r="G34" s="2514"/>
      <c r="H34" s="2509" t="s">
        <v>2918</v>
      </c>
      <c r="I34" s="2510"/>
      <c r="J34" s="2511"/>
      <c r="K34" s="982"/>
      <c r="L34" s="981"/>
    </row>
    <row r="35" spans="2:12" ht="15.75" thickTop="1" x14ac:dyDescent="0.25">
      <c r="B35" s="2512" t="s">
        <v>2889</v>
      </c>
      <c r="C35" s="2512"/>
      <c r="D35" s="2512"/>
      <c r="E35" s="2527"/>
      <c r="F35" s="2515"/>
      <c r="G35" s="2512" t="s">
        <v>2914</v>
      </c>
      <c r="H35" s="2494" t="s">
        <v>2945</v>
      </c>
      <c r="I35" s="2495"/>
      <c r="J35" s="2496"/>
      <c r="L35" s="981"/>
    </row>
    <row r="36" spans="2:12" x14ac:dyDescent="0.25">
      <c r="B36" s="2513"/>
      <c r="C36" s="2513"/>
      <c r="D36" s="2513"/>
      <c r="E36" s="2528"/>
      <c r="F36" s="2516"/>
      <c r="G36" s="2513"/>
      <c r="H36" s="2497"/>
      <c r="I36" s="2498"/>
      <c r="J36" s="2499"/>
      <c r="L36" s="981"/>
    </row>
    <row r="37" spans="2:12" x14ac:dyDescent="0.25">
      <c r="B37" s="2513"/>
      <c r="C37" s="2513"/>
      <c r="D37" s="2513"/>
      <c r="E37" s="2528"/>
      <c r="F37" s="2516"/>
      <c r="G37" s="2513"/>
      <c r="H37" s="2497"/>
      <c r="I37" s="2498"/>
      <c r="J37" s="2499"/>
      <c r="K37" s="982"/>
      <c r="L37" s="981"/>
    </row>
    <row r="38" spans="2:12" ht="15.75" thickBot="1" x14ac:dyDescent="0.3">
      <c r="B38" s="2514"/>
      <c r="C38" s="2514"/>
      <c r="D38" s="2514"/>
      <c r="E38" s="2529"/>
      <c r="F38" s="2517"/>
      <c r="G38" s="2514"/>
      <c r="H38" s="2500"/>
      <c r="I38" s="2501"/>
      <c r="J38" s="2502"/>
      <c r="K38" s="982"/>
      <c r="L38" s="981"/>
    </row>
    <row r="39" spans="2:12" ht="15.75" thickTop="1" x14ac:dyDescent="0.25">
      <c r="B39" s="2518" t="s">
        <v>2890</v>
      </c>
      <c r="C39" s="2519"/>
      <c r="D39" s="2520"/>
      <c r="E39" s="2527"/>
      <c r="F39" s="2515"/>
      <c r="G39" s="2512" t="s">
        <v>2912</v>
      </c>
      <c r="H39" s="2504" t="s">
        <v>2900</v>
      </c>
      <c r="I39" s="2505"/>
      <c r="J39" s="2506"/>
      <c r="L39" s="981"/>
    </row>
    <row r="40" spans="2:12" ht="33.75" customHeight="1" x14ac:dyDescent="0.25">
      <c r="B40" s="2521"/>
      <c r="C40" s="2522"/>
      <c r="D40" s="2523"/>
      <c r="E40" s="2528"/>
      <c r="F40" s="2516"/>
      <c r="G40" s="2513"/>
      <c r="H40" s="2507"/>
      <c r="I40" s="986" t="s">
        <v>2907</v>
      </c>
      <c r="J40" s="966" t="s">
        <v>2901</v>
      </c>
      <c r="L40" s="981"/>
    </row>
    <row r="41" spans="2:12" ht="33.75" x14ac:dyDescent="0.25">
      <c r="B41" s="2521"/>
      <c r="C41" s="2522"/>
      <c r="D41" s="2523"/>
      <c r="E41" s="2528"/>
      <c r="F41" s="2516"/>
      <c r="G41" s="2513"/>
      <c r="H41" s="2508"/>
      <c r="I41" s="986" t="s">
        <v>2904</v>
      </c>
      <c r="J41" s="966">
        <v>1</v>
      </c>
      <c r="L41" s="981"/>
    </row>
    <row r="42" spans="2:12" ht="15" customHeight="1" thickBot="1" x14ac:dyDescent="0.3">
      <c r="B42" s="2524"/>
      <c r="C42" s="2525"/>
      <c r="D42" s="2526"/>
      <c r="E42" s="2529"/>
      <c r="F42" s="2517"/>
      <c r="G42" s="2514"/>
      <c r="H42" s="2509" t="s">
        <v>2918</v>
      </c>
      <c r="I42" s="2510"/>
      <c r="J42" s="2511"/>
      <c r="K42" s="982"/>
      <c r="L42" s="981"/>
    </row>
    <row r="43" spans="2:12" ht="15.75" customHeight="1" thickTop="1" x14ac:dyDescent="0.25">
      <c r="B43" s="2512" t="s">
        <v>2891</v>
      </c>
      <c r="C43" s="2512"/>
      <c r="D43" s="2512"/>
      <c r="E43" s="2527"/>
      <c r="F43" s="2515"/>
      <c r="G43" s="2512" t="s">
        <v>2914</v>
      </c>
      <c r="H43" s="2494" t="s">
        <v>2944</v>
      </c>
      <c r="I43" s="2495"/>
      <c r="J43" s="2496"/>
      <c r="L43" s="981"/>
    </row>
    <row r="44" spans="2:12" x14ac:dyDescent="0.25">
      <c r="B44" s="2513"/>
      <c r="C44" s="2513"/>
      <c r="D44" s="2513"/>
      <c r="E44" s="2528"/>
      <c r="F44" s="2516"/>
      <c r="G44" s="2513"/>
      <c r="H44" s="2497"/>
      <c r="I44" s="2498"/>
      <c r="J44" s="2499"/>
      <c r="L44" s="981"/>
    </row>
    <row r="45" spans="2:12" x14ac:dyDescent="0.25">
      <c r="B45" s="2513"/>
      <c r="C45" s="2513"/>
      <c r="D45" s="2513"/>
      <c r="E45" s="2528"/>
      <c r="F45" s="2516"/>
      <c r="G45" s="2513"/>
      <c r="H45" s="2497"/>
      <c r="I45" s="2498"/>
      <c r="J45" s="2499"/>
      <c r="L45" s="981"/>
    </row>
    <row r="46" spans="2:12" ht="15.75" thickBot="1" x14ac:dyDescent="0.3">
      <c r="B46" s="2514"/>
      <c r="C46" s="2514"/>
      <c r="D46" s="2514"/>
      <c r="E46" s="2529"/>
      <c r="F46" s="2517"/>
      <c r="G46" s="2514"/>
      <c r="H46" s="2500"/>
      <c r="I46" s="2501"/>
      <c r="J46" s="2502"/>
      <c r="K46" s="982"/>
      <c r="L46" s="981"/>
    </row>
    <row r="47" spans="2:12" ht="15.75" thickTop="1" x14ac:dyDescent="0.25">
      <c r="B47" s="2518" t="s">
        <v>2892</v>
      </c>
      <c r="C47" s="2519"/>
      <c r="D47" s="2520"/>
      <c r="E47" s="2527"/>
      <c r="F47" s="2515"/>
      <c r="G47" s="2512" t="s">
        <v>2912</v>
      </c>
      <c r="H47" s="2504" t="s">
        <v>2900</v>
      </c>
      <c r="I47" s="2505"/>
      <c r="J47" s="2506"/>
      <c r="L47" s="981"/>
    </row>
    <row r="48" spans="2:12" ht="33.75" customHeight="1" x14ac:dyDescent="0.25">
      <c r="B48" s="2521"/>
      <c r="C48" s="2522"/>
      <c r="D48" s="2523"/>
      <c r="E48" s="2528"/>
      <c r="F48" s="2516"/>
      <c r="G48" s="2513"/>
      <c r="H48" s="2507"/>
      <c r="I48" s="986" t="s">
        <v>2907</v>
      </c>
      <c r="J48" s="966" t="s">
        <v>2901</v>
      </c>
      <c r="L48" s="981"/>
    </row>
    <row r="49" spans="2:15" ht="33.75" customHeight="1" x14ac:dyDescent="0.25">
      <c r="B49" s="2521"/>
      <c r="C49" s="2522"/>
      <c r="D49" s="2523"/>
      <c r="E49" s="2528"/>
      <c r="F49" s="2516"/>
      <c r="G49" s="2513"/>
      <c r="H49" s="2508"/>
      <c r="I49" s="986" t="s">
        <v>2903</v>
      </c>
      <c r="J49" s="966">
        <v>1</v>
      </c>
      <c r="K49" s="982"/>
      <c r="L49" s="981"/>
    </row>
    <row r="50" spans="2:15" ht="15" customHeight="1" thickBot="1" x14ac:dyDescent="0.3">
      <c r="B50" s="2524"/>
      <c r="C50" s="2525"/>
      <c r="D50" s="2526"/>
      <c r="E50" s="2529"/>
      <c r="F50" s="2517"/>
      <c r="G50" s="2514"/>
      <c r="H50" s="2509" t="s">
        <v>2918</v>
      </c>
      <c r="I50" s="2510"/>
      <c r="J50" s="2511"/>
      <c r="K50" s="982"/>
      <c r="L50" s="981"/>
    </row>
    <row r="51" spans="2:15" ht="15.75" customHeight="1" thickTop="1" x14ac:dyDescent="0.25">
      <c r="B51" s="2512" t="s">
        <v>2893</v>
      </c>
      <c r="C51" s="2512"/>
      <c r="D51" s="2512"/>
      <c r="E51" s="2527"/>
      <c r="F51" s="2515"/>
      <c r="G51" s="2512" t="s">
        <v>2914</v>
      </c>
      <c r="H51" s="2494" t="s">
        <v>2943</v>
      </c>
      <c r="I51" s="2495"/>
      <c r="J51" s="2496"/>
      <c r="L51" s="981"/>
    </row>
    <row r="52" spans="2:15" x14ac:dyDescent="0.25">
      <c r="B52" s="2513"/>
      <c r="C52" s="2513"/>
      <c r="D52" s="2513"/>
      <c r="E52" s="2528"/>
      <c r="F52" s="2516"/>
      <c r="G52" s="2513"/>
      <c r="H52" s="2497"/>
      <c r="I52" s="2498"/>
      <c r="J52" s="2499"/>
      <c r="L52" s="981"/>
    </row>
    <row r="53" spans="2:15" x14ac:dyDescent="0.25">
      <c r="B53" s="2513"/>
      <c r="C53" s="2513"/>
      <c r="D53" s="2513"/>
      <c r="E53" s="2528"/>
      <c r="F53" s="2516"/>
      <c r="G53" s="2513"/>
      <c r="H53" s="2497"/>
      <c r="I53" s="2498"/>
      <c r="J53" s="2499"/>
      <c r="K53" s="982"/>
      <c r="L53" s="981"/>
    </row>
    <row r="54" spans="2:15" ht="15.75" thickBot="1" x14ac:dyDescent="0.3">
      <c r="B54" s="2514"/>
      <c r="C54" s="2514"/>
      <c r="D54" s="2514"/>
      <c r="E54" s="2529"/>
      <c r="F54" s="2517"/>
      <c r="G54" s="2514"/>
      <c r="H54" s="2500"/>
      <c r="I54" s="2501"/>
      <c r="J54" s="2502"/>
      <c r="K54" s="982"/>
      <c r="L54" s="981"/>
    </row>
    <row r="55" spans="2:15" ht="15.75" customHeight="1" thickTop="1" x14ac:dyDescent="0.25">
      <c r="B55" s="2518" t="s">
        <v>2894</v>
      </c>
      <c r="C55" s="2519"/>
      <c r="D55" s="2520"/>
      <c r="E55" s="2527"/>
      <c r="F55" s="2515"/>
      <c r="G55" s="2512" t="s">
        <v>2912</v>
      </c>
      <c r="H55" s="2557" t="s">
        <v>2909</v>
      </c>
      <c r="I55" s="2558"/>
      <c r="J55" s="2559"/>
      <c r="L55" s="981"/>
    </row>
    <row r="56" spans="2:15" ht="32.25" customHeight="1" thickBot="1" x14ac:dyDescent="0.3">
      <c r="B56" s="2524"/>
      <c r="C56" s="2525"/>
      <c r="D56" s="2526"/>
      <c r="E56" s="2529"/>
      <c r="F56" s="2517"/>
      <c r="G56" s="2514"/>
      <c r="H56" s="2532" t="s">
        <v>2913</v>
      </c>
      <c r="I56" s="2533"/>
      <c r="J56" s="2534"/>
      <c r="K56" s="982"/>
      <c r="L56" s="981"/>
    </row>
    <row r="57" spans="2:15" ht="15.75" thickTop="1" x14ac:dyDescent="0.25">
      <c r="B57" s="2518" t="s">
        <v>2895</v>
      </c>
      <c r="C57" s="2519"/>
      <c r="D57" s="2520"/>
      <c r="E57" s="2527"/>
      <c r="F57" s="2515"/>
      <c r="G57" s="2512" t="s">
        <v>2914</v>
      </c>
      <c r="H57" s="2494" t="s">
        <v>2942</v>
      </c>
      <c r="I57" s="2495"/>
      <c r="J57" s="2496"/>
      <c r="L57" s="981"/>
    </row>
    <row r="58" spans="2:15" x14ac:dyDescent="0.25">
      <c r="B58" s="2521"/>
      <c r="C58" s="2522"/>
      <c r="D58" s="2523"/>
      <c r="E58" s="2528"/>
      <c r="F58" s="2516"/>
      <c r="G58" s="2513"/>
      <c r="H58" s="2497"/>
      <c r="I58" s="2498"/>
      <c r="J58" s="2499"/>
      <c r="L58" s="981"/>
    </row>
    <row r="59" spans="2:15" x14ac:dyDescent="0.25">
      <c r="B59" s="2521"/>
      <c r="C59" s="2522"/>
      <c r="D59" s="2523"/>
      <c r="E59" s="2528"/>
      <c r="F59" s="2516"/>
      <c r="G59" s="2513"/>
      <c r="H59" s="2497"/>
      <c r="I59" s="2498"/>
      <c r="J59" s="2499"/>
      <c r="K59" s="984"/>
      <c r="L59" s="981"/>
      <c r="M59" s="2485"/>
      <c r="N59" s="2485"/>
      <c r="O59" s="2485"/>
    </row>
    <row r="60" spans="2:15" ht="15.75" thickBot="1" x14ac:dyDescent="0.3">
      <c r="B60" s="2524"/>
      <c r="C60" s="2525"/>
      <c r="D60" s="2526"/>
      <c r="E60" s="2529"/>
      <c r="F60" s="2517"/>
      <c r="G60" s="2514"/>
      <c r="H60" s="2500"/>
      <c r="I60" s="2501"/>
      <c r="J60" s="2502"/>
      <c r="K60" s="982"/>
      <c r="L60" s="981"/>
      <c r="M60" s="2486"/>
      <c r="N60" s="9"/>
      <c r="O60" s="201"/>
    </row>
    <row r="61" spans="2:15" ht="15.75" thickTop="1" x14ac:dyDescent="0.25">
      <c r="B61" s="2512" t="s">
        <v>2920</v>
      </c>
      <c r="C61" s="2512"/>
      <c r="D61" s="2512"/>
      <c r="E61" s="2527"/>
      <c r="F61" s="2515"/>
      <c r="G61" s="2556" t="s">
        <v>2917</v>
      </c>
      <c r="H61" s="2504" t="s">
        <v>2900</v>
      </c>
      <c r="I61" s="2505"/>
      <c r="J61" s="2506"/>
      <c r="L61" s="981"/>
      <c r="M61" s="2486"/>
      <c r="N61" s="9"/>
      <c r="O61" s="201"/>
    </row>
    <row r="62" spans="2:15" ht="36.75" customHeight="1" x14ac:dyDescent="0.25">
      <c r="B62" s="2513"/>
      <c r="C62" s="2513"/>
      <c r="D62" s="2513"/>
      <c r="E62" s="2528"/>
      <c r="F62" s="2516"/>
      <c r="G62" s="2513"/>
      <c r="H62" s="2507"/>
      <c r="I62" s="986" t="s">
        <v>2907</v>
      </c>
      <c r="J62" s="966" t="s">
        <v>2901</v>
      </c>
      <c r="L62" s="981"/>
      <c r="M62" s="2486"/>
      <c r="N62" s="2485"/>
      <c r="O62" s="2485"/>
    </row>
    <row r="63" spans="2:15" ht="33.75" x14ac:dyDescent="0.25">
      <c r="B63" s="2513"/>
      <c r="C63" s="2513"/>
      <c r="D63" s="2513"/>
      <c r="E63" s="2528"/>
      <c r="F63" s="2516"/>
      <c r="G63" s="2513"/>
      <c r="H63" s="2508"/>
      <c r="I63" s="986" t="s">
        <v>2908</v>
      </c>
      <c r="J63" s="987" t="s">
        <v>2915</v>
      </c>
      <c r="K63" s="982"/>
      <c r="L63" s="981"/>
      <c r="M63" s="2486"/>
      <c r="N63" s="995"/>
      <c r="O63" s="201"/>
    </row>
    <row r="64" spans="2:15" ht="15.75" thickBot="1" x14ac:dyDescent="0.3">
      <c r="B64" s="2514"/>
      <c r="C64" s="2514"/>
      <c r="D64" s="2514"/>
      <c r="E64" s="2529"/>
      <c r="F64" s="2517"/>
      <c r="G64" s="2514"/>
      <c r="H64" s="2509" t="s">
        <v>2916</v>
      </c>
      <c r="I64" s="2510"/>
      <c r="J64" s="2511"/>
      <c r="K64" s="982"/>
      <c r="L64" s="981"/>
      <c r="M64" s="2487"/>
      <c r="N64" s="2487"/>
      <c r="O64" s="2487"/>
    </row>
    <row r="65" spans="2:15" ht="15.75" thickTop="1" x14ac:dyDescent="0.25">
      <c r="B65" s="2518" t="s">
        <v>2950</v>
      </c>
      <c r="C65" s="2519"/>
      <c r="D65" s="2520"/>
      <c r="E65" s="1002"/>
      <c r="F65" s="1001"/>
      <c r="G65" s="1000"/>
      <c r="H65" s="1003"/>
      <c r="I65" s="65"/>
      <c r="J65" s="1004"/>
      <c r="K65" s="982"/>
      <c r="L65" s="981"/>
      <c r="M65" s="488"/>
      <c r="N65" s="488"/>
      <c r="O65" s="488"/>
    </row>
    <row r="66" spans="2:15" x14ac:dyDescent="0.25">
      <c r="B66" s="2521"/>
      <c r="C66" s="2522"/>
      <c r="D66" s="2523"/>
      <c r="E66" s="1002"/>
      <c r="F66" s="1001"/>
      <c r="G66" s="1000"/>
      <c r="H66" s="2561" t="s">
        <v>2951</v>
      </c>
      <c r="I66" s="2561"/>
      <c r="J66" s="2561"/>
      <c r="K66" s="982"/>
      <c r="L66" s="981"/>
      <c r="M66" s="488"/>
      <c r="N66" s="488"/>
      <c r="O66" s="488"/>
    </row>
    <row r="67" spans="2:15" ht="15.75" thickBot="1" x14ac:dyDescent="0.3">
      <c r="B67" s="2524"/>
      <c r="C67" s="2525"/>
      <c r="D67" s="2526"/>
      <c r="E67" s="1002"/>
      <c r="F67" s="1001"/>
      <c r="G67" s="1000"/>
      <c r="H67" s="1003"/>
      <c r="I67" s="65"/>
      <c r="J67" s="1004"/>
      <c r="K67" s="982"/>
      <c r="L67" s="981"/>
      <c r="M67" s="488"/>
      <c r="N67" s="488"/>
      <c r="O67" s="488"/>
    </row>
    <row r="68" spans="2:15" ht="15.75" thickTop="1" x14ac:dyDescent="0.25">
      <c r="B68" s="2547" t="s">
        <v>2925</v>
      </c>
      <c r="C68" s="2548"/>
      <c r="D68" s="2549"/>
      <c r="E68" s="993"/>
      <c r="F68" s="994"/>
      <c r="G68" s="994"/>
      <c r="H68" s="2503" t="s">
        <v>2926</v>
      </c>
      <c r="I68" s="2503"/>
      <c r="J68" s="2503"/>
    </row>
    <row r="69" spans="2:15" ht="33.75" customHeight="1" x14ac:dyDescent="0.25">
      <c r="B69" s="2550"/>
      <c r="C69" s="2551"/>
      <c r="D69" s="2552"/>
      <c r="E69" s="990"/>
      <c r="F69" s="988"/>
      <c r="G69" s="988"/>
      <c r="H69" s="989"/>
      <c r="I69" s="986" t="s">
        <v>2927</v>
      </c>
      <c r="J69" s="966">
        <v>2</v>
      </c>
    </row>
    <row r="70" spans="2:15" x14ac:dyDescent="0.25">
      <c r="B70" s="2550"/>
      <c r="C70" s="2551"/>
      <c r="D70" s="2552"/>
      <c r="E70" s="990"/>
      <c r="F70" s="988"/>
      <c r="G70" s="988"/>
      <c r="H70" s="989"/>
      <c r="I70" s="986" t="s">
        <v>2928</v>
      </c>
      <c r="J70" s="966" t="s">
        <v>2901</v>
      </c>
    </row>
    <row r="71" spans="2:15" ht="38.25" customHeight="1" x14ac:dyDescent="0.25">
      <c r="B71" s="2550"/>
      <c r="C71" s="2551"/>
      <c r="D71" s="2552"/>
      <c r="E71" s="990"/>
      <c r="F71" s="988"/>
      <c r="G71" s="988"/>
      <c r="H71" s="989"/>
      <c r="I71" s="906" t="s">
        <v>2935</v>
      </c>
      <c r="J71" s="1670" t="s">
        <v>2938</v>
      </c>
    </row>
    <row r="72" spans="2:15" ht="37.5" customHeight="1" x14ac:dyDescent="0.25">
      <c r="B72" s="2550"/>
      <c r="C72" s="2551"/>
      <c r="D72" s="2552"/>
      <c r="E72" s="990"/>
      <c r="F72" s="988"/>
      <c r="G72" s="988"/>
      <c r="H72" s="989"/>
      <c r="I72" s="906" t="s">
        <v>2785</v>
      </c>
      <c r="J72" s="1671"/>
    </row>
    <row r="73" spans="2:15" ht="15" customHeight="1" thickBot="1" x14ac:dyDescent="0.3">
      <c r="B73" s="2553"/>
      <c r="C73" s="2554"/>
      <c r="D73" s="2555"/>
      <c r="E73" s="991"/>
      <c r="F73" s="992"/>
      <c r="G73" s="992"/>
      <c r="H73" s="2560" t="s">
        <v>2939</v>
      </c>
      <c r="I73" s="2560"/>
      <c r="J73" s="2560"/>
    </row>
    <row r="74" spans="2:15" ht="15" customHeight="1" thickTop="1" x14ac:dyDescent="0.25">
      <c r="B74" s="983"/>
      <c r="C74" s="983"/>
      <c r="D74" s="983"/>
      <c r="E74" s="983"/>
      <c r="F74" s="388"/>
      <c r="G74" s="388"/>
      <c r="H74" s="388"/>
      <c r="I74" s="388"/>
      <c r="J74" s="388"/>
    </row>
    <row r="75" spans="2:15" ht="15" customHeight="1" x14ac:dyDescent="0.25">
      <c r="B75" s="983"/>
      <c r="C75" s="983"/>
      <c r="D75" s="983"/>
      <c r="E75" s="983"/>
      <c r="F75" s="388"/>
      <c r="G75" s="388"/>
      <c r="H75" s="388"/>
      <c r="I75" s="388"/>
      <c r="J75" s="388"/>
    </row>
    <row r="76" spans="2:15" ht="15" customHeight="1" x14ac:dyDescent="0.25">
      <c r="B76" s="983"/>
      <c r="C76" s="983"/>
      <c r="D76" s="983"/>
      <c r="E76" s="983"/>
      <c r="F76" s="388"/>
      <c r="G76" s="388"/>
      <c r="H76" s="388"/>
      <c r="I76" s="388"/>
      <c r="J76" s="388"/>
    </row>
    <row r="77" spans="2:15" ht="15" customHeight="1" x14ac:dyDescent="0.25">
      <c r="B77" s="983"/>
      <c r="C77" s="983"/>
      <c r="D77" s="983"/>
      <c r="E77" s="983"/>
      <c r="F77" s="388"/>
      <c r="G77" s="388"/>
      <c r="H77" s="388"/>
      <c r="I77" s="388"/>
      <c r="J77" s="388"/>
    </row>
    <row r="78" spans="2:15" ht="15" customHeight="1" x14ac:dyDescent="0.25">
      <c r="B78" s="983"/>
      <c r="C78" s="983"/>
      <c r="D78" s="983"/>
      <c r="E78" s="983"/>
      <c r="F78" s="388"/>
      <c r="G78" s="388"/>
      <c r="H78" s="388"/>
      <c r="I78" s="388"/>
      <c r="J78" s="388"/>
    </row>
    <row r="79" spans="2:15" ht="15" customHeight="1" x14ac:dyDescent="0.25">
      <c r="B79" s="983"/>
      <c r="C79" s="983"/>
      <c r="D79" s="983"/>
      <c r="E79" s="983"/>
      <c r="F79" s="388"/>
      <c r="G79" s="388"/>
      <c r="H79" s="388"/>
      <c r="I79" s="388"/>
      <c r="J79" s="388"/>
    </row>
    <row r="80" spans="2:15" ht="15" customHeight="1" x14ac:dyDescent="0.25">
      <c r="B80" s="983"/>
      <c r="C80" s="983"/>
      <c r="D80" s="983"/>
      <c r="E80" s="983"/>
      <c r="F80" s="388"/>
      <c r="G80" s="388"/>
      <c r="H80" s="388"/>
      <c r="I80" s="388"/>
      <c r="J80" s="388"/>
    </row>
    <row r="81" spans="2:10" ht="15" customHeight="1" x14ac:dyDescent="0.25">
      <c r="B81" s="983"/>
      <c r="C81" s="983"/>
      <c r="D81" s="983"/>
      <c r="E81" s="983"/>
      <c r="F81" s="388"/>
      <c r="G81" s="388"/>
      <c r="H81" s="388"/>
      <c r="I81" s="388"/>
      <c r="J81" s="388"/>
    </row>
    <row r="82" spans="2:10" ht="15.75" customHeight="1" x14ac:dyDescent="0.25">
      <c r="B82" s="983"/>
      <c r="C82" s="983"/>
      <c r="D82" s="983"/>
      <c r="E82" s="983"/>
    </row>
    <row r="83" spans="2:10" ht="15.75" customHeight="1" x14ac:dyDescent="0.25">
      <c r="B83" s="2546"/>
      <c r="C83" s="2546"/>
      <c r="D83" s="2546"/>
      <c r="E83" s="983"/>
    </row>
    <row r="84" spans="2:10" ht="15.75" customHeight="1" x14ac:dyDescent="0.25">
      <c r="B84" s="2546"/>
      <c r="C84" s="2546"/>
      <c r="D84" s="2546"/>
      <c r="E84" s="983"/>
    </row>
    <row r="85" spans="2:10" x14ac:dyDescent="0.25">
      <c r="B85" s="2546"/>
      <c r="C85" s="2546"/>
      <c r="D85" s="2546"/>
      <c r="E85" s="983"/>
    </row>
    <row r="86" spans="2:10" ht="15.75" customHeight="1" x14ac:dyDescent="0.25">
      <c r="B86" s="2546"/>
      <c r="C86" s="2546"/>
      <c r="D86" s="2546"/>
      <c r="E86" s="983"/>
      <c r="F86"/>
    </row>
    <row r="87" spans="2:10" ht="15.75" customHeight="1" x14ac:dyDescent="0.25">
      <c r="B87" s="983"/>
      <c r="C87" s="983"/>
      <c r="D87" s="983"/>
      <c r="E87" s="983"/>
    </row>
    <row r="88" spans="2:10" ht="15.75" customHeight="1" x14ac:dyDescent="0.25">
      <c r="B88" s="983"/>
      <c r="C88" s="983"/>
      <c r="D88" s="983"/>
      <c r="E88" s="983"/>
    </row>
    <row r="89" spans="2:10" ht="15.75" customHeight="1" x14ac:dyDescent="0.25">
      <c r="B89" s="983"/>
      <c r="C89" s="983"/>
      <c r="D89" s="983"/>
      <c r="E89" s="983"/>
    </row>
    <row r="90" spans="2:10" ht="15.75" customHeight="1" x14ac:dyDescent="0.25">
      <c r="B90" s="983"/>
      <c r="C90" s="983"/>
      <c r="D90" s="983"/>
      <c r="E90" s="983"/>
    </row>
    <row r="91" spans="2:10" x14ac:dyDescent="0.25">
      <c r="B91" s="983"/>
      <c r="C91" s="983"/>
      <c r="D91" s="983"/>
      <c r="E91" s="983"/>
    </row>
    <row r="92" spans="2:10" ht="15.75" customHeight="1" x14ac:dyDescent="0.25">
      <c r="B92" s="983"/>
      <c r="C92" s="983"/>
      <c r="D92" s="983"/>
      <c r="E92" s="983"/>
    </row>
    <row r="93" spans="2:10" x14ac:dyDescent="0.25">
      <c r="B93" s="983"/>
      <c r="C93" s="983"/>
      <c r="D93" s="983"/>
      <c r="E93" s="983"/>
    </row>
    <row r="94" spans="2:10" ht="15" customHeight="1" x14ac:dyDescent="0.25">
      <c r="B94" s="983"/>
      <c r="C94" s="983"/>
      <c r="D94" s="983"/>
      <c r="E94" s="983"/>
    </row>
    <row r="95" spans="2:10" ht="15" customHeight="1" x14ac:dyDescent="0.25">
      <c r="B95" s="983"/>
      <c r="C95" s="983"/>
      <c r="D95" s="983"/>
      <c r="E95" s="983"/>
      <c r="F95" s="1517"/>
    </row>
    <row r="96" spans="2:10" ht="15" customHeight="1" x14ac:dyDescent="0.25">
      <c r="B96" s="983"/>
      <c r="C96" s="983"/>
      <c r="D96" s="983"/>
      <c r="E96" s="983"/>
      <c r="F96" s="1517"/>
      <c r="G96"/>
      <c r="H96"/>
    </row>
    <row r="97" spans="2:6" ht="15" customHeight="1" x14ac:dyDescent="0.25">
      <c r="B97" s="983"/>
      <c r="C97" s="983"/>
      <c r="D97" s="983"/>
      <c r="E97" s="983"/>
    </row>
    <row r="98" spans="2:6" ht="15" customHeight="1" x14ac:dyDescent="0.25">
      <c r="B98" s="983"/>
      <c r="C98" s="983"/>
      <c r="D98" s="983"/>
      <c r="E98" s="983"/>
    </row>
    <row r="99" spans="2:6" ht="15" customHeight="1" x14ac:dyDescent="0.25">
      <c r="B99" s="983"/>
      <c r="C99" s="983"/>
      <c r="D99" s="983"/>
      <c r="E99" s="983"/>
      <c r="F99" s="1517"/>
    </row>
    <row r="100" spans="2:6" ht="15" customHeight="1" x14ac:dyDescent="0.25">
      <c r="B100" s="983"/>
      <c r="C100" s="983"/>
      <c r="D100" s="983"/>
      <c r="E100" s="983"/>
      <c r="F100" s="1517"/>
    </row>
    <row r="101" spans="2:6" ht="15" customHeight="1" x14ac:dyDescent="0.25">
      <c r="B101" s="983"/>
      <c r="C101" s="983"/>
      <c r="D101" s="983"/>
      <c r="E101" s="983"/>
    </row>
    <row r="102" spans="2:6" ht="15.75" customHeight="1" x14ac:dyDescent="0.25">
      <c r="B102" s="983"/>
      <c r="C102" s="983"/>
      <c r="D102" s="983"/>
      <c r="E102" s="983"/>
    </row>
    <row r="103" spans="2:6" ht="15.75" customHeight="1" x14ac:dyDescent="0.25">
      <c r="B103" s="983"/>
      <c r="C103" s="983"/>
      <c r="D103" s="983"/>
      <c r="E103" s="983"/>
    </row>
    <row r="104" spans="2:6" ht="15.75" customHeight="1" x14ac:dyDescent="0.25">
      <c r="B104" s="983"/>
      <c r="C104" s="983"/>
      <c r="D104" s="983"/>
      <c r="E104" s="983"/>
    </row>
    <row r="105" spans="2:6" x14ac:dyDescent="0.25">
      <c r="B105" s="983"/>
      <c r="C105" s="983"/>
      <c r="D105" s="983"/>
      <c r="E105" s="983"/>
    </row>
    <row r="106" spans="2:6" ht="15.75" customHeight="1" x14ac:dyDescent="0.25">
      <c r="B106" s="983"/>
      <c r="C106" s="983"/>
      <c r="D106" s="983"/>
      <c r="E106" s="983"/>
    </row>
    <row r="107" spans="2:6" x14ac:dyDescent="0.25">
      <c r="B107" s="983"/>
      <c r="C107" s="983"/>
      <c r="D107" s="983"/>
      <c r="E107" s="983"/>
    </row>
    <row r="108" spans="2:6" ht="15.75" customHeight="1" x14ac:dyDescent="0.25">
      <c r="B108" s="983"/>
      <c r="C108" s="983"/>
      <c r="D108" s="983"/>
      <c r="E108" s="983"/>
    </row>
    <row r="109" spans="2:6" ht="15.75" customHeight="1" x14ac:dyDescent="0.25">
      <c r="B109" s="983"/>
      <c r="C109" s="983"/>
      <c r="D109" s="983"/>
      <c r="E109" s="983"/>
    </row>
    <row r="110" spans="2:6" ht="15.75" customHeight="1" x14ac:dyDescent="0.25">
      <c r="B110" s="983"/>
      <c r="C110" s="983"/>
      <c r="D110" s="983"/>
      <c r="E110" s="983"/>
    </row>
    <row r="111" spans="2:6" ht="15.75" customHeight="1" x14ac:dyDescent="0.25">
      <c r="B111" s="983"/>
      <c r="C111" s="983"/>
      <c r="D111" s="983"/>
      <c r="E111" s="983"/>
    </row>
    <row r="112" spans="2:6" x14ac:dyDescent="0.25">
      <c r="B112" s="983"/>
      <c r="C112" s="983"/>
      <c r="D112" s="983"/>
      <c r="E112" s="983"/>
    </row>
    <row r="113" spans="2:5" ht="15.75" customHeight="1" x14ac:dyDescent="0.25">
      <c r="B113" s="983"/>
      <c r="C113" s="983"/>
      <c r="D113" s="983"/>
      <c r="E113" s="983"/>
    </row>
    <row r="114" spans="2:5" x14ac:dyDescent="0.25">
      <c r="B114" s="983"/>
      <c r="C114" s="983"/>
      <c r="D114" s="983"/>
      <c r="E114" s="983"/>
    </row>
    <row r="115" spans="2:5" ht="15" customHeight="1" x14ac:dyDescent="0.25">
      <c r="B115" s="983"/>
      <c r="C115" s="983"/>
      <c r="D115" s="983"/>
      <c r="E115" s="983"/>
    </row>
    <row r="116" spans="2:5" ht="15" customHeight="1" x14ac:dyDescent="0.25">
      <c r="B116" s="983"/>
      <c r="C116" s="983"/>
      <c r="D116" s="983"/>
      <c r="E116" s="983"/>
    </row>
    <row r="117" spans="2:5" ht="15" customHeight="1" x14ac:dyDescent="0.25">
      <c r="B117" s="983"/>
      <c r="C117" s="983"/>
      <c r="D117" s="983"/>
      <c r="E117" s="983"/>
    </row>
    <row r="118" spans="2:5" ht="15.75" customHeight="1" x14ac:dyDescent="0.25">
      <c r="B118" s="983"/>
      <c r="C118" s="983"/>
      <c r="D118" s="983"/>
      <c r="E118" s="983"/>
    </row>
    <row r="119" spans="2:5" ht="15.75" customHeight="1" x14ac:dyDescent="0.25">
      <c r="B119" s="983"/>
      <c r="C119" s="983"/>
      <c r="D119" s="983"/>
      <c r="E119" s="983"/>
    </row>
    <row r="120" spans="2:5" ht="15.75" customHeight="1" x14ac:dyDescent="0.25">
      <c r="B120" s="983"/>
      <c r="C120" s="983"/>
      <c r="D120" s="983"/>
      <c r="E120" s="983"/>
    </row>
    <row r="121" spans="2:5" ht="15.75" customHeight="1" x14ac:dyDescent="0.25">
      <c r="B121" s="983"/>
      <c r="C121" s="983"/>
      <c r="D121" s="983"/>
      <c r="E121" s="983"/>
    </row>
    <row r="122" spans="2:5" ht="15.75" customHeight="1" x14ac:dyDescent="0.25">
      <c r="B122" s="983"/>
      <c r="C122" s="983"/>
      <c r="D122" s="983"/>
      <c r="E122" s="983"/>
    </row>
    <row r="123" spans="2:5" x14ac:dyDescent="0.25">
      <c r="B123" s="983"/>
      <c r="C123" s="983"/>
      <c r="D123" s="983"/>
      <c r="E123" s="983"/>
    </row>
    <row r="124" spans="2:5" ht="15.75" customHeight="1" x14ac:dyDescent="0.25">
      <c r="B124" s="983"/>
      <c r="C124" s="983"/>
      <c r="D124" s="983"/>
      <c r="E124" s="983"/>
    </row>
    <row r="125" spans="2:5" x14ac:dyDescent="0.25">
      <c r="B125" s="983"/>
      <c r="C125" s="983"/>
      <c r="D125" s="983"/>
      <c r="E125" s="983"/>
    </row>
    <row r="126" spans="2:5" ht="15" customHeight="1" x14ac:dyDescent="0.25">
      <c r="B126" s="983"/>
      <c r="C126" s="983"/>
      <c r="D126" s="983"/>
      <c r="E126" s="983"/>
    </row>
    <row r="127" spans="2:5" ht="15" customHeight="1" x14ac:dyDescent="0.25">
      <c r="B127" s="983"/>
      <c r="C127" s="983"/>
      <c r="D127" s="983"/>
      <c r="E127" s="983"/>
    </row>
    <row r="128" spans="2:5" ht="15" customHeight="1" x14ac:dyDescent="0.25">
      <c r="B128" s="983"/>
      <c r="C128" s="983"/>
      <c r="D128" s="983"/>
      <c r="E128" s="983"/>
    </row>
    <row r="129" spans="1:10" ht="15.75" customHeight="1" x14ac:dyDescent="0.25">
      <c r="B129" s="983"/>
      <c r="C129" s="983"/>
      <c r="D129" s="983"/>
      <c r="E129" s="983"/>
    </row>
    <row r="130" spans="1:10" ht="15.75" customHeight="1" x14ac:dyDescent="0.25">
      <c r="B130" s="983"/>
      <c r="C130" s="983"/>
      <c r="D130" s="983"/>
      <c r="E130" s="983"/>
    </row>
    <row r="131" spans="1:10" ht="15.75" customHeight="1" x14ac:dyDescent="0.25">
      <c r="B131" s="983"/>
      <c r="C131" s="983"/>
      <c r="D131" s="983"/>
      <c r="E131" s="983"/>
    </row>
    <row r="132" spans="1:10" ht="15.75" customHeight="1" x14ac:dyDescent="0.25">
      <c r="B132" s="983"/>
      <c r="C132" s="983"/>
      <c r="D132" s="983"/>
      <c r="E132" s="983"/>
    </row>
    <row r="133" spans="1:10" ht="15.75" customHeight="1" x14ac:dyDescent="0.25">
      <c r="B133" s="983"/>
      <c r="C133" s="983"/>
      <c r="D133" s="983"/>
      <c r="E133" s="983"/>
    </row>
    <row r="134" spans="1:10" x14ac:dyDescent="0.25">
      <c r="B134" s="983"/>
      <c r="C134" s="983"/>
      <c r="D134" s="983"/>
      <c r="E134" s="983"/>
    </row>
    <row r="135" spans="1:10" ht="15.75" customHeight="1" x14ac:dyDescent="0.25">
      <c r="B135" s="983"/>
      <c r="C135" s="983"/>
      <c r="D135" s="983"/>
      <c r="E135" s="983"/>
    </row>
    <row r="136" spans="1:10" x14ac:dyDescent="0.25">
      <c r="B136" s="983"/>
      <c r="C136" s="983"/>
      <c r="D136" s="983"/>
      <c r="E136" s="983"/>
    </row>
    <row r="137" spans="1:10" ht="15.75" customHeight="1" x14ac:dyDescent="0.25">
      <c r="B137" s="983"/>
      <c r="C137" s="983"/>
      <c r="D137" s="983"/>
      <c r="E137" s="983"/>
    </row>
    <row r="138" spans="1:10" ht="15.75" customHeight="1" x14ac:dyDescent="0.25">
      <c r="B138" s="983"/>
      <c r="C138" s="983"/>
      <c r="D138" s="983"/>
      <c r="E138" s="983"/>
    </row>
    <row r="139" spans="1:10" ht="15.75" customHeight="1" x14ac:dyDescent="0.25">
      <c r="B139" s="983"/>
      <c r="C139" s="983"/>
      <c r="D139" s="983"/>
      <c r="E139" s="983"/>
    </row>
    <row r="140" spans="1:10" ht="15.75" customHeight="1" x14ac:dyDescent="0.25">
      <c r="B140" s="983"/>
      <c r="C140" s="983"/>
      <c r="D140" s="983"/>
      <c r="E140" s="983"/>
    </row>
    <row r="141" spans="1:10" x14ac:dyDescent="0.25">
      <c r="B141" s="983"/>
      <c r="C141" s="983"/>
      <c r="D141" s="983"/>
      <c r="E141" s="983"/>
    </row>
    <row r="142" spans="1:10" ht="15.75" customHeight="1" x14ac:dyDescent="0.25">
      <c r="B142" s="983"/>
      <c r="C142" s="983"/>
      <c r="D142" s="983"/>
      <c r="E142" s="983"/>
    </row>
    <row r="143" spans="1:10" x14ac:dyDescent="0.25">
      <c r="B143" s="983"/>
      <c r="C143" s="983"/>
      <c r="D143" s="983"/>
      <c r="E143" s="983"/>
      <c r="F143" s="933"/>
      <c r="G143"/>
      <c r="H143"/>
    </row>
    <row r="144" spans="1:10" ht="15" customHeight="1" x14ac:dyDescent="0.25">
      <c r="A144" s="933"/>
      <c r="B144" s="983"/>
      <c r="C144" s="983"/>
      <c r="D144" s="983"/>
      <c r="E144" s="983"/>
      <c r="F144" s="933"/>
      <c r="G144"/>
      <c r="H144"/>
      <c r="I144"/>
      <c r="J144"/>
    </row>
    <row r="145" spans="1:10" ht="15" customHeight="1" x14ac:dyDescent="0.25">
      <c r="A145" s="933"/>
      <c r="B145" s="983"/>
      <c r="C145" s="983"/>
      <c r="D145" s="983"/>
      <c r="E145" s="983"/>
      <c r="I145"/>
      <c r="J145"/>
    </row>
    <row r="146" spans="1:10" ht="15" customHeight="1" x14ac:dyDescent="0.25">
      <c r="B146" s="983"/>
      <c r="C146" s="983"/>
      <c r="D146" s="983"/>
      <c r="E146" s="983"/>
    </row>
    <row r="147" spans="1:10" x14ac:dyDescent="0.25">
      <c r="B147" s="983"/>
      <c r="C147" s="983"/>
      <c r="D147" s="983"/>
      <c r="E147" s="983"/>
    </row>
    <row r="148" spans="1:10" x14ac:dyDescent="0.25">
      <c r="B148" s="983"/>
      <c r="C148" s="983"/>
      <c r="D148" s="983"/>
      <c r="E148" s="983"/>
    </row>
    <row r="149" spans="1:10" ht="15.75" customHeight="1" x14ac:dyDescent="0.25">
      <c r="B149" s="983"/>
      <c r="C149" s="983"/>
      <c r="D149" s="983"/>
      <c r="E149" s="983"/>
    </row>
    <row r="150" spans="1:10" x14ac:dyDescent="0.25">
      <c r="B150" s="983"/>
      <c r="C150" s="983"/>
      <c r="D150" s="983"/>
      <c r="E150" s="983"/>
    </row>
    <row r="151" spans="1:10" x14ac:dyDescent="0.25">
      <c r="B151" s="983"/>
      <c r="C151" s="983"/>
      <c r="D151" s="983"/>
      <c r="E151" s="983"/>
    </row>
    <row r="152" spans="1:10" x14ac:dyDescent="0.25">
      <c r="B152" s="983"/>
      <c r="C152" s="983"/>
      <c r="D152" s="983"/>
      <c r="E152" s="983"/>
    </row>
    <row r="153" spans="1:10" x14ac:dyDescent="0.25">
      <c r="B153" s="983"/>
      <c r="C153" s="983"/>
      <c r="D153" s="983"/>
      <c r="E153" s="983"/>
    </row>
    <row r="154" spans="1:10" x14ac:dyDescent="0.25">
      <c r="B154" s="983"/>
      <c r="C154" s="983"/>
      <c r="D154" s="983"/>
      <c r="E154" s="983"/>
    </row>
    <row r="155" spans="1:10" x14ac:dyDescent="0.25">
      <c r="B155" s="983"/>
      <c r="C155" s="983"/>
      <c r="D155" s="983"/>
      <c r="E155" s="983"/>
    </row>
    <row r="156" spans="1:10" x14ac:dyDescent="0.25">
      <c r="B156" s="983"/>
      <c r="C156" s="983"/>
      <c r="D156" s="983"/>
      <c r="E156" s="983"/>
    </row>
    <row r="157" spans="1:10" x14ac:dyDescent="0.25">
      <c r="B157" s="983"/>
      <c r="C157" s="983"/>
      <c r="D157" s="983"/>
      <c r="E157" s="983"/>
    </row>
    <row r="158" spans="1:10" x14ac:dyDescent="0.25">
      <c r="B158" s="983"/>
      <c r="C158" s="983"/>
      <c r="D158" s="983"/>
      <c r="E158" s="983"/>
    </row>
    <row r="159" spans="1:10" x14ac:dyDescent="0.25">
      <c r="B159" s="983"/>
      <c r="C159" s="983"/>
      <c r="D159" s="983"/>
      <c r="E159" s="983"/>
    </row>
    <row r="160" spans="1:10" x14ac:dyDescent="0.25">
      <c r="B160" s="983"/>
      <c r="C160" s="983"/>
      <c r="D160" s="983"/>
      <c r="E160" s="983"/>
    </row>
    <row r="161" spans="2:5" x14ac:dyDescent="0.25">
      <c r="B161" s="983"/>
      <c r="C161" s="983"/>
      <c r="D161" s="983"/>
      <c r="E161" s="983"/>
    </row>
    <row r="162" spans="2:5" x14ac:dyDescent="0.25">
      <c r="B162" s="983"/>
      <c r="C162" s="983"/>
      <c r="D162" s="983"/>
      <c r="E162" s="983"/>
    </row>
    <row r="163" spans="2:5" x14ac:dyDescent="0.25">
      <c r="B163" s="983"/>
      <c r="C163" s="983"/>
      <c r="D163" s="983"/>
      <c r="E163" s="983"/>
    </row>
    <row r="164" spans="2:5" x14ac:dyDescent="0.25">
      <c r="B164" s="983"/>
      <c r="C164" s="983"/>
      <c r="D164" s="983"/>
      <c r="E164" s="983"/>
    </row>
    <row r="165" spans="2:5" x14ac:dyDescent="0.25">
      <c r="B165" s="983"/>
      <c r="C165" s="983"/>
      <c r="D165" s="983"/>
      <c r="E165" s="983"/>
    </row>
    <row r="166" spans="2:5" x14ac:dyDescent="0.25">
      <c r="B166" s="983"/>
      <c r="C166" s="983"/>
      <c r="D166" s="983"/>
      <c r="E166" s="983"/>
    </row>
    <row r="167" spans="2:5" x14ac:dyDescent="0.25">
      <c r="B167" s="983"/>
      <c r="C167" s="983"/>
      <c r="D167" s="983"/>
      <c r="E167" s="983"/>
    </row>
    <row r="168" spans="2:5" x14ac:dyDescent="0.25">
      <c r="B168" s="983"/>
      <c r="C168" s="983"/>
      <c r="D168" s="983"/>
      <c r="E168" s="983"/>
    </row>
    <row r="169" spans="2:5" x14ac:dyDescent="0.25">
      <c r="B169" s="983"/>
      <c r="C169" s="983"/>
      <c r="D169" s="983"/>
      <c r="E169" s="983"/>
    </row>
    <row r="170" spans="2:5" x14ac:dyDescent="0.25">
      <c r="B170" s="983"/>
      <c r="C170" s="983"/>
      <c r="D170" s="983"/>
      <c r="E170" s="983"/>
    </row>
    <row r="171" spans="2:5" x14ac:dyDescent="0.25">
      <c r="B171" s="983"/>
      <c r="C171" s="983"/>
      <c r="D171" s="983"/>
      <c r="E171" s="983"/>
    </row>
    <row r="172" spans="2:5" x14ac:dyDescent="0.25">
      <c r="B172" s="983"/>
      <c r="C172" s="983"/>
      <c r="D172" s="983"/>
      <c r="E172" s="983"/>
    </row>
    <row r="173" spans="2:5" x14ac:dyDescent="0.25">
      <c r="B173" s="983"/>
      <c r="C173" s="983"/>
      <c r="D173" s="983"/>
      <c r="E173" s="983"/>
    </row>
    <row r="174" spans="2:5" x14ac:dyDescent="0.25">
      <c r="B174" s="983"/>
      <c r="C174" s="983"/>
      <c r="D174" s="983"/>
      <c r="E174" s="983"/>
    </row>
    <row r="175" spans="2:5" x14ac:dyDescent="0.25">
      <c r="B175" s="983"/>
      <c r="C175" s="983"/>
      <c r="D175" s="983"/>
      <c r="E175" s="983"/>
    </row>
    <row r="176" spans="2:5" x14ac:dyDescent="0.25">
      <c r="B176" s="983"/>
      <c r="C176" s="983"/>
      <c r="D176" s="983"/>
      <c r="E176" s="983"/>
    </row>
    <row r="177" spans="2:5" x14ac:dyDescent="0.25">
      <c r="B177" s="983"/>
      <c r="C177" s="983"/>
      <c r="D177" s="983"/>
      <c r="E177" s="983"/>
    </row>
    <row r="178" spans="2:5" x14ac:dyDescent="0.25">
      <c r="B178" s="983"/>
      <c r="C178" s="983"/>
      <c r="D178" s="983"/>
      <c r="E178" s="983"/>
    </row>
    <row r="179" spans="2:5" x14ac:dyDescent="0.25">
      <c r="B179" s="983"/>
      <c r="C179" s="983"/>
      <c r="D179" s="983"/>
      <c r="E179" s="983"/>
    </row>
    <row r="180" spans="2:5" x14ac:dyDescent="0.25">
      <c r="B180" s="983"/>
      <c r="C180" s="983"/>
      <c r="D180" s="983"/>
      <c r="E180" s="983"/>
    </row>
    <row r="181" spans="2:5" x14ac:dyDescent="0.25">
      <c r="B181" s="983"/>
      <c r="C181" s="983"/>
      <c r="D181" s="983"/>
      <c r="E181" s="983"/>
    </row>
    <row r="182" spans="2:5" x14ac:dyDescent="0.25">
      <c r="B182" s="983"/>
      <c r="C182" s="983"/>
      <c r="D182" s="983"/>
      <c r="E182" s="983"/>
    </row>
    <row r="183" spans="2:5" x14ac:dyDescent="0.25">
      <c r="B183" s="983"/>
      <c r="C183" s="983"/>
      <c r="D183" s="983"/>
      <c r="E183" s="983"/>
    </row>
    <row r="184" spans="2:5" x14ac:dyDescent="0.25">
      <c r="B184" s="983"/>
      <c r="C184" s="983"/>
      <c r="D184" s="983"/>
      <c r="E184" s="983"/>
    </row>
    <row r="185" spans="2:5" x14ac:dyDescent="0.25">
      <c r="B185" s="983"/>
      <c r="C185" s="983"/>
      <c r="D185" s="983"/>
      <c r="E185" s="983"/>
    </row>
    <row r="186" spans="2:5" x14ac:dyDescent="0.25">
      <c r="B186" s="983"/>
      <c r="C186" s="983"/>
      <c r="D186" s="983"/>
      <c r="E186" s="983"/>
    </row>
    <row r="187" spans="2:5" x14ac:dyDescent="0.25">
      <c r="B187" s="983"/>
      <c r="C187" s="983"/>
      <c r="D187" s="983"/>
      <c r="E187" s="983"/>
    </row>
    <row r="188" spans="2:5" x14ac:dyDescent="0.25">
      <c r="B188" s="983"/>
      <c r="C188" s="983"/>
      <c r="D188" s="983"/>
      <c r="E188" s="983"/>
    </row>
    <row r="189" spans="2:5" x14ac:dyDescent="0.25">
      <c r="B189" s="983"/>
      <c r="C189" s="983"/>
      <c r="D189" s="983"/>
      <c r="E189" s="983"/>
    </row>
    <row r="190" spans="2:5" x14ac:dyDescent="0.25">
      <c r="B190" s="983"/>
      <c r="C190" s="983"/>
      <c r="D190" s="983"/>
      <c r="E190" s="983"/>
    </row>
    <row r="191" spans="2:5" x14ac:dyDescent="0.25">
      <c r="B191" s="983"/>
      <c r="C191" s="983"/>
      <c r="D191" s="983"/>
      <c r="E191" s="983"/>
    </row>
    <row r="192" spans="2:5" x14ac:dyDescent="0.25">
      <c r="B192" s="983"/>
      <c r="C192" s="983"/>
      <c r="D192" s="983"/>
      <c r="E192" s="983"/>
    </row>
    <row r="193" spans="2:5" x14ac:dyDescent="0.25">
      <c r="B193" s="983"/>
      <c r="C193" s="983"/>
      <c r="D193" s="983"/>
      <c r="E193" s="983"/>
    </row>
    <row r="194" spans="2:5" x14ac:dyDescent="0.25">
      <c r="B194" s="983"/>
      <c r="C194" s="983"/>
      <c r="D194" s="983"/>
      <c r="E194" s="983"/>
    </row>
  </sheetData>
  <mergeCells count="11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G20:G22"/>
    <mergeCell ref="H18:J18"/>
    <mergeCell ref="H19:J19"/>
    <mergeCell ref="B27:D30"/>
    <mergeCell ref="E27:E30"/>
    <mergeCell ref="F27:F30"/>
    <mergeCell ref="G27:G30"/>
    <mergeCell ref="E23:E26"/>
    <mergeCell ref="F23:F26"/>
    <mergeCell ref="G23:G26"/>
    <mergeCell ref="H23:J23"/>
    <mergeCell ref="H24:H25"/>
    <mergeCell ref="H26:J26"/>
    <mergeCell ref="G31:G34"/>
    <mergeCell ref="F47:F50"/>
    <mergeCell ref="G43:G46"/>
    <mergeCell ref="G47:G50"/>
    <mergeCell ref="G35:G38"/>
    <mergeCell ref="F39:F42"/>
    <mergeCell ref="G39:G42"/>
    <mergeCell ref="G51:G54"/>
    <mergeCell ref="B47:D50"/>
    <mergeCell ref="E47:E50"/>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workbookViewId="0">
      <selection activeCell="E55" sqref="E55"/>
    </sheetView>
  </sheetViews>
  <sheetFormatPr baseColWidth="10" defaultColWidth="9" defaultRowHeight="14.25" x14ac:dyDescent="0.2"/>
  <cols>
    <col min="1" max="1" width="2.85546875" style="74" customWidth="1"/>
    <col min="2" max="2" width="62.2851562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0.75" customHeight="1" x14ac:dyDescent="0.25">
      <c r="B4" s="735" t="s">
        <v>2431</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2.25" customHeight="1" x14ac:dyDescent="0.2">
      <c r="B7" s="1533" t="s">
        <v>2430</v>
      </c>
      <c r="C7" s="1533"/>
      <c r="D7" s="205"/>
      <c r="E7" s="41"/>
      <c r="F7" s="6"/>
      <c r="G7" s="86"/>
      <c r="I7" s="6"/>
      <c r="J7" s="83"/>
      <c r="K7" s="83"/>
      <c r="L7" s="83"/>
    </row>
    <row r="8" spans="1:12" ht="27" customHeight="1" x14ac:dyDescent="0.2">
      <c r="B8" s="1356"/>
      <c r="C8" s="1357"/>
      <c r="D8" s="6"/>
      <c r="E8" s="41" t="str">
        <f>Inhalt!$C$7</f>
        <v>V. OncoBox: P1.1.1 (251203)</v>
      </c>
      <c r="G8" s="86"/>
      <c r="H8" s="6"/>
      <c r="I8" s="6"/>
      <c r="J8" s="83"/>
      <c r="K8" s="83"/>
      <c r="L8" s="83"/>
    </row>
    <row r="9" spans="1:12" ht="15.75" x14ac:dyDescent="0.25">
      <c r="B9" s="736"/>
      <c r="E9" s="41" t="str">
        <f>Inhalt!$C$8</f>
        <v>V. Spezifikation: P1.1.1 (251203)</v>
      </c>
      <c r="G9" s="86"/>
      <c r="H9" s="6"/>
      <c r="I9" s="6"/>
    </row>
    <row r="10" spans="1:12" x14ac:dyDescent="0.2">
      <c r="E10" s="737"/>
      <c r="G10" s="41"/>
    </row>
    <row r="11" spans="1:12" ht="32.25" customHeight="1" x14ac:dyDescent="0.25">
      <c r="E11" s="1534" t="s">
        <v>1724</v>
      </c>
      <c r="F11" s="1535"/>
    </row>
    <row r="12" spans="1:12" ht="15" x14ac:dyDescent="0.25">
      <c r="E12" s="772"/>
      <c r="F12" s="17"/>
    </row>
    <row r="14" spans="1:12" ht="25.5" x14ac:dyDescent="0.25">
      <c r="B14" s="738" t="s">
        <v>2433</v>
      </c>
      <c r="C14" s="125"/>
      <c r="D14" s="1540" t="s">
        <v>2432</v>
      </c>
      <c r="E14" s="1541"/>
      <c r="F14" s="1541"/>
    </row>
    <row r="15" spans="1:12" ht="24.95" customHeight="1" x14ac:dyDescent="0.2">
      <c r="B15" s="1536" t="s">
        <v>2235</v>
      </c>
      <c r="C15" s="1277" t="s">
        <v>2236</v>
      </c>
      <c r="D15" s="1542" t="s">
        <v>2474</v>
      </c>
      <c r="E15" s="1543"/>
      <c r="F15" s="1543"/>
    </row>
    <row r="16" spans="1:12" ht="24.95" customHeight="1" x14ac:dyDescent="0.2">
      <c r="B16" s="1537"/>
      <c r="C16" s="1539"/>
      <c r="D16" s="1542"/>
      <c r="E16" s="1543"/>
      <c r="F16" s="1543"/>
    </row>
    <row r="17" spans="2:6" ht="24.95" customHeight="1" x14ac:dyDescent="0.2">
      <c r="B17" s="1537"/>
      <c r="C17" s="1539"/>
      <c r="D17" s="1542"/>
      <c r="E17" s="1543"/>
      <c r="F17" s="1543"/>
    </row>
    <row r="18" spans="2:6" ht="24.95" customHeight="1" x14ac:dyDescent="0.2">
      <c r="B18" s="1537"/>
      <c r="C18" s="1539"/>
      <c r="D18" s="1542"/>
      <c r="E18" s="1543"/>
      <c r="F18" s="1543"/>
    </row>
    <row r="19" spans="2:6" ht="24.95" customHeight="1" x14ac:dyDescent="0.2">
      <c r="B19" s="1537"/>
      <c r="C19" s="1539"/>
      <c r="D19" s="1542"/>
      <c r="E19" s="1543"/>
      <c r="F19" s="1543"/>
    </row>
    <row r="20" spans="2:6" ht="24.95" customHeight="1" x14ac:dyDescent="0.2">
      <c r="B20" s="1537"/>
      <c r="C20" s="1539"/>
      <c r="D20" s="1542"/>
      <c r="E20" s="1543"/>
      <c r="F20" s="1543"/>
    </row>
    <row r="21" spans="2:6" ht="24.95" customHeight="1" x14ac:dyDescent="0.2">
      <c r="B21" s="1537"/>
      <c r="C21" s="1539"/>
      <c r="D21" s="1542"/>
      <c r="E21" s="1543"/>
      <c r="F21" s="1543"/>
    </row>
    <row r="22" spans="2:6" ht="24.95" customHeight="1" x14ac:dyDescent="0.2">
      <c r="B22" s="1537"/>
      <c r="C22" s="1539"/>
      <c r="D22" s="1542"/>
      <c r="E22" s="1543"/>
      <c r="F22" s="1543"/>
    </row>
    <row r="23" spans="2:6" ht="24.95" customHeight="1" x14ac:dyDescent="0.2">
      <c r="B23" s="1537"/>
      <c r="C23" s="1539"/>
      <c r="D23" s="1542"/>
      <c r="E23" s="1543"/>
      <c r="F23" s="1543"/>
    </row>
    <row r="24" spans="2:6" ht="24.95" customHeight="1" x14ac:dyDescent="0.2">
      <c r="B24" s="1537"/>
      <c r="C24" s="1539"/>
      <c r="D24" s="1542"/>
      <c r="E24" s="1543"/>
      <c r="F24" s="1543"/>
    </row>
    <row r="25" spans="2:6" ht="44.25" customHeight="1" x14ac:dyDescent="0.2">
      <c r="B25" s="1538"/>
      <c r="C25" s="1278"/>
      <c r="D25" s="1542"/>
      <c r="E25" s="1543"/>
      <c r="F25" s="1543"/>
    </row>
    <row r="27" spans="2:6" x14ac:dyDescent="0.2">
      <c r="D27" s="634"/>
    </row>
    <row r="35" spans="2:3" ht="14.25" customHeight="1" x14ac:dyDescent="0.2"/>
    <row r="44" spans="2:3" x14ac:dyDescent="0.2">
      <c r="C44" s="105"/>
    </row>
    <row r="46" spans="2:3" ht="31.5" x14ac:dyDescent="0.25">
      <c r="B46" s="739" t="s">
        <v>2434</v>
      </c>
    </row>
    <row r="48" spans="2:3" ht="25.5" x14ac:dyDescent="0.2">
      <c r="B48" s="200" t="s">
        <v>2435</v>
      </c>
    </row>
    <row r="49" spans="2:6" ht="52.5" customHeight="1" x14ac:dyDescent="0.2">
      <c r="B49" s="81" t="s">
        <v>2436</v>
      </c>
      <c r="C49" s="81" t="s">
        <v>2437</v>
      </c>
      <c r="D49" s="81" t="s">
        <v>2438</v>
      </c>
      <c r="E49" s="81" t="s">
        <v>2439</v>
      </c>
      <c r="F49" s="82" t="s">
        <v>2440</v>
      </c>
    </row>
    <row r="50" spans="2:6" ht="67.5" x14ac:dyDescent="0.2">
      <c r="B50" s="130" t="s">
        <v>2262</v>
      </c>
      <c r="C50" s="130" t="s">
        <v>2038</v>
      </c>
      <c r="D50" s="134" t="s">
        <v>89</v>
      </c>
      <c r="E50" s="137" t="s">
        <v>182</v>
      </c>
      <c r="F50" s="68"/>
    </row>
    <row r="51" spans="2:6" ht="90" x14ac:dyDescent="0.2">
      <c r="B51" s="130" t="s">
        <v>1960</v>
      </c>
      <c r="C51" s="130" t="s">
        <v>2040</v>
      </c>
      <c r="D51" s="134" t="s">
        <v>98</v>
      </c>
      <c r="E51" s="132" t="s">
        <v>2237</v>
      </c>
      <c r="F51" s="68"/>
    </row>
    <row r="52" spans="2:6" ht="67.5" x14ac:dyDescent="0.2">
      <c r="B52" s="733" t="s">
        <v>2263</v>
      </c>
      <c r="C52" s="130" t="s">
        <v>2039</v>
      </c>
      <c r="D52" s="134" t="s">
        <v>114</v>
      </c>
      <c r="E52" s="137" t="s">
        <v>2238</v>
      </c>
      <c r="F52" s="68"/>
    </row>
    <row r="53" spans="2:6" ht="56.25" x14ac:dyDescent="0.2">
      <c r="B53" s="130" t="s">
        <v>2139</v>
      </c>
      <c r="C53" s="130"/>
      <c r="D53" s="133" t="s">
        <v>2043</v>
      </c>
      <c r="E53" s="141">
        <v>1</v>
      </c>
      <c r="F53" s="68"/>
    </row>
    <row r="54" spans="2:6" ht="56.25" x14ac:dyDescent="0.2">
      <c r="B54" s="130" t="s">
        <v>2264</v>
      </c>
      <c r="C54" s="130" t="s">
        <v>2041</v>
      </c>
      <c r="D54" s="133" t="s">
        <v>2045</v>
      </c>
      <c r="E54" s="141">
        <v>1</v>
      </c>
      <c r="F54" s="68"/>
    </row>
    <row r="55" spans="2:6" ht="78.75" x14ac:dyDescent="0.2">
      <c r="B55" s="130" t="s">
        <v>2265</v>
      </c>
      <c r="C55" s="130" t="s">
        <v>2042</v>
      </c>
      <c r="D55" s="134" t="s">
        <v>100</v>
      </c>
      <c r="E55" s="2719" t="s">
        <v>3774</v>
      </c>
      <c r="F55" s="68"/>
    </row>
    <row r="59" spans="2:6" ht="25.5" x14ac:dyDescent="0.2">
      <c r="B59" s="740" t="s">
        <v>2861</v>
      </c>
    </row>
    <row r="60" spans="2:6" s="197" customFormat="1" ht="24" customHeight="1" x14ac:dyDescent="0.2">
      <c r="B60" s="1530" t="s">
        <v>3162</v>
      </c>
      <c r="C60" s="1531"/>
      <c r="D60" s="1530" t="s">
        <v>2049</v>
      </c>
      <c r="E60" s="1532"/>
      <c r="F60" s="1531"/>
    </row>
    <row r="61" spans="2:6" s="197" customFormat="1" ht="24" customHeight="1" x14ac:dyDescent="0.2">
      <c r="B61" s="1530" t="s">
        <v>2046</v>
      </c>
      <c r="C61" s="1531"/>
      <c r="D61" s="1530" t="s">
        <v>2050</v>
      </c>
      <c r="E61" s="1532"/>
      <c r="F61" s="1531"/>
    </row>
    <row r="62" spans="2:6" s="197" customFormat="1" ht="24" customHeight="1" x14ac:dyDescent="0.2">
      <c r="B62" s="1530" t="s">
        <v>2047</v>
      </c>
      <c r="C62" s="1531"/>
      <c r="D62" s="1530" t="s">
        <v>2050</v>
      </c>
      <c r="E62" s="1532"/>
      <c r="F62" s="1531"/>
    </row>
    <row r="63" spans="2:6" ht="63.75" customHeight="1" x14ac:dyDescent="0.2">
      <c r="B63" s="1530" t="s">
        <v>3161</v>
      </c>
      <c r="C63" s="1531"/>
      <c r="D63" s="1527" t="s">
        <v>2051</v>
      </c>
      <c r="E63" s="1529"/>
      <c r="F63" s="1528"/>
    </row>
    <row r="64" spans="2:6" ht="142.5" customHeight="1" x14ac:dyDescent="0.2">
      <c r="B64" s="1527" t="s">
        <v>2048</v>
      </c>
      <c r="C64" s="1528"/>
      <c r="D64" s="1527" t="s">
        <v>2052</v>
      </c>
      <c r="E64" s="1529"/>
      <c r="F64" s="1528"/>
    </row>
  </sheetData>
  <sheetProtection algorithmName="SHA-512" hashValue="EUHrrzMnkwkOkX1kei+QO6y3Un7SdvRG2y8i6gc+CGEVwMDVHb2cZhqrtGRvpsIoFPjlpWShqfutusvpXLJW+g==" saltValue="RN6XDWF3t39QbgMfQja8+w=="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D60:F60"/>
    <mergeCell ref="B7:C7"/>
    <mergeCell ref="B8:C8"/>
    <mergeCell ref="B63:C63"/>
    <mergeCell ref="D63:F63"/>
    <mergeCell ref="E11:F11"/>
    <mergeCell ref="B60:C60"/>
    <mergeCell ref="B15:B25"/>
    <mergeCell ref="C15:C25"/>
    <mergeCell ref="D14:F14"/>
    <mergeCell ref="D15:F25"/>
    <mergeCell ref="B64:C64"/>
    <mergeCell ref="D64:F64"/>
    <mergeCell ref="B61:C61"/>
    <mergeCell ref="D61:F61"/>
    <mergeCell ref="B62:C62"/>
    <mergeCell ref="D62:F62"/>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20"/>
  <sheetViews>
    <sheetView showGridLines="0" topLeftCell="A190" workbookViewId="0">
      <selection activeCell="O170" sqref="O170:P170"/>
    </sheetView>
  </sheetViews>
  <sheetFormatPr baseColWidth="10" defaultColWidth="5.5703125" defaultRowHeight="15" x14ac:dyDescent="0.25"/>
  <cols>
    <col min="1" max="1" width="2.85546875" customWidth="1"/>
    <col min="2" max="2" width="12.7109375" style="180" customWidth="1"/>
    <col min="3" max="4" width="6.7109375" style="180" customWidth="1"/>
    <col min="5" max="5" width="7.5703125" style="180" customWidth="1"/>
    <col min="6" max="6" width="9.5703125" style="180" customWidth="1"/>
    <col min="7" max="7" width="6.7109375" style="180" customWidth="1"/>
    <col min="8" max="8" width="9.7109375" style="180" customWidth="1"/>
    <col min="9" max="9" width="6.7109375" style="180" customWidth="1"/>
    <col min="10" max="11" width="8.42578125" style="180" customWidth="1"/>
    <col min="12" max="12" width="10.28515625" style="180" customWidth="1"/>
    <col min="13" max="13" width="8.140625" style="180" customWidth="1"/>
    <col min="14" max="14" width="9.5703125" style="180" customWidth="1"/>
    <col min="15" max="15" width="9.28515625" style="180" customWidth="1"/>
    <col min="16" max="17" width="6.7109375" style="180" customWidth="1"/>
    <col min="18" max="18" width="10" style="180" customWidth="1"/>
    <col min="19" max="19" width="10.85546875" style="180" customWidth="1"/>
    <col min="20" max="20" width="7.7109375" style="180" customWidth="1"/>
    <col min="21" max="21" width="2.5703125" style="180" customWidth="1"/>
    <col min="22" max="22" width="9" style="180" customWidth="1"/>
    <col min="24" max="24" width="15.5703125" customWidth="1"/>
    <col min="27" max="16384" width="5.5703125" style="180"/>
  </cols>
  <sheetData>
    <row r="1" spans="1:45" x14ac:dyDescent="0.25">
      <c r="B1" s="178"/>
      <c r="C1" s="178"/>
      <c r="D1" s="178"/>
      <c r="E1" s="178"/>
      <c r="F1" s="178"/>
      <c r="G1" s="178"/>
      <c r="H1" s="178"/>
      <c r="I1" s="178"/>
      <c r="J1" s="178"/>
      <c r="K1" s="179"/>
      <c r="L1" s="178"/>
      <c r="M1" s="178"/>
      <c r="N1" s="178"/>
      <c r="O1" s="178"/>
      <c r="P1" s="178"/>
      <c r="Q1" s="178"/>
      <c r="R1" s="178"/>
      <c r="S1" s="178"/>
      <c r="T1" s="178"/>
      <c r="U1" s="178"/>
    </row>
    <row r="2" spans="1:45" s="177" customFormat="1" x14ac:dyDescent="0.25">
      <c r="A2"/>
      <c r="W2"/>
      <c r="X2"/>
      <c r="Y2"/>
      <c r="Z2"/>
    </row>
    <row r="3" spans="1:45" ht="39.75" customHeight="1" x14ac:dyDescent="0.25">
      <c r="B3" s="742" t="s">
        <v>2328</v>
      </c>
      <c r="C3" s="183"/>
      <c r="D3" s="183"/>
      <c r="E3" s="183"/>
      <c r="F3" s="183"/>
      <c r="G3" s="183"/>
      <c r="H3" s="183"/>
      <c r="I3" s="183"/>
      <c r="J3" s="183"/>
      <c r="K3" s="183"/>
      <c r="L3" s="183"/>
    </row>
    <row r="4" spans="1:45" s="177" customFormat="1" ht="3" customHeight="1" x14ac:dyDescent="0.25">
      <c r="A4"/>
      <c r="G4" s="182"/>
      <c r="H4" s="184"/>
      <c r="I4" s="182"/>
      <c r="W4"/>
      <c r="X4"/>
      <c r="Y4"/>
      <c r="Z4"/>
    </row>
    <row r="5" spans="1:45" s="64" customFormat="1" ht="27.95" customHeight="1" x14ac:dyDescent="0.25">
      <c r="A5"/>
      <c r="B5" s="2587" t="s">
        <v>2326</v>
      </c>
      <c r="C5" s="2588"/>
      <c r="D5" s="2588"/>
      <c r="E5" s="2588"/>
      <c r="F5" s="2588"/>
      <c r="G5" s="2588"/>
      <c r="H5" s="2588"/>
      <c r="I5" s="2588"/>
      <c r="J5" s="2588"/>
      <c r="K5" s="2588"/>
      <c r="L5" s="2588"/>
      <c r="M5" s="2588"/>
      <c r="N5" s="2588"/>
      <c r="O5" s="2588"/>
      <c r="P5" s="2588"/>
      <c r="Q5" s="2588"/>
      <c r="R5" s="2588"/>
      <c r="S5" s="2589"/>
      <c r="T5" s="183"/>
      <c r="V5" s="173" t="s">
        <v>2327</v>
      </c>
      <c r="W5"/>
      <c r="X5"/>
      <c r="Y5"/>
      <c r="Z5"/>
    </row>
    <row r="6" spans="1:45" s="64" customFormat="1" ht="27.95" customHeight="1" x14ac:dyDescent="0.25">
      <c r="A6"/>
      <c r="B6" s="2595" t="s">
        <v>658</v>
      </c>
      <c r="C6" s="2596"/>
      <c r="D6" s="2596"/>
      <c r="E6" s="2597"/>
      <c r="F6" s="1762" t="s">
        <v>2330</v>
      </c>
      <c r="G6" s="1762"/>
      <c r="H6" s="1762"/>
      <c r="I6" s="1762"/>
      <c r="J6" s="1762"/>
      <c r="K6" s="1762"/>
      <c r="L6" s="1762"/>
      <c r="M6" s="1762"/>
      <c r="N6" s="1762"/>
      <c r="O6" s="1762"/>
      <c r="P6" s="1762"/>
      <c r="Q6" s="1762"/>
      <c r="R6" s="1762"/>
      <c r="S6" s="174" t="s">
        <v>659</v>
      </c>
      <c r="T6" s="183"/>
      <c r="W6"/>
      <c r="X6"/>
      <c r="Y6"/>
      <c r="Z6"/>
    </row>
    <row r="7" spans="1:45" s="64" customFormat="1" ht="27.95" customHeight="1" x14ac:dyDescent="0.25">
      <c r="A7"/>
      <c r="B7" s="162"/>
      <c r="C7" s="162"/>
      <c r="D7" s="162"/>
      <c r="E7" s="162"/>
      <c r="F7" s="2586" t="s">
        <v>2331</v>
      </c>
      <c r="G7" s="2586"/>
      <c r="H7" s="2586"/>
      <c r="I7" s="2586"/>
      <c r="J7" s="2587" t="s">
        <v>2333</v>
      </c>
      <c r="K7" s="2588"/>
      <c r="L7" s="2588"/>
      <c r="M7" s="2588"/>
      <c r="N7" s="2588"/>
      <c r="O7" s="2588"/>
      <c r="P7" s="2588"/>
      <c r="Q7" s="2588"/>
      <c r="R7" s="2589"/>
      <c r="S7" s="2"/>
      <c r="T7" s="183"/>
      <c r="W7"/>
      <c r="X7"/>
      <c r="Y7"/>
      <c r="Z7"/>
    </row>
    <row r="8" spans="1:45" s="64" customFormat="1" ht="27.95" customHeight="1" x14ac:dyDescent="0.25">
      <c r="A8"/>
      <c r="B8" s="2"/>
      <c r="C8" s="2"/>
      <c r="D8" s="2"/>
      <c r="E8" s="2"/>
      <c r="F8" s="2"/>
      <c r="G8" s="2"/>
      <c r="H8" s="183"/>
      <c r="I8" s="170"/>
      <c r="J8" s="2587" t="s">
        <v>2334</v>
      </c>
      <c r="K8" s="2588"/>
      <c r="L8" s="2588"/>
      <c r="M8" s="2588"/>
      <c r="N8" s="2588"/>
      <c r="O8" s="2588"/>
      <c r="P8" s="2588"/>
      <c r="Q8" s="80"/>
      <c r="R8" s="2"/>
      <c r="W8"/>
      <c r="X8"/>
      <c r="Y8"/>
      <c r="Z8"/>
    </row>
    <row r="9" spans="1:45" s="64" customFormat="1" ht="27.95" customHeight="1" x14ac:dyDescent="0.25">
      <c r="A9"/>
      <c r="B9" s="2"/>
      <c r="C9" s="2"/>
      <c r="D9" s="2"/>
      <c r="E9" s="2"/>
      <c r="F9" s="2"/>
      <c r="G9" s="2"/>
      <c r="H9" s="183"/>
      <c r="I9" s="171"/>
      <c r="J9" s="2587" t="s">
        <v>2335</v>
      </c>
      <c r="K9" s="2588"/>
      <c r="L9" s="2588"/>
      <c r="M9" s="2588"/>
      <c r="N9" s="2589"/>
      <c r="O9" s="2595" t="s">
        <v>2336</v>
      </c>
      <c r="P9" s="2597"/>
      <c r="Q9" s="2"/>
      <c r="R9" s="2"/>
      <c r="S9" s="185"/>
      <c r="T9" s="185"/>
      <c r="W9"/>
      <c r="X9"/>
      <c r="Y9"/>
      <c r="Z9"/>
    </row>
    <row r="10" spans="1:45" s="64" customFormat="1" ht="27.95" customHeight="1" x14ac:dyDescent="0.25">
      <c r="A10"/>
      <c r="B10" s="2"/>
      <c r="C10" s="2"/>
      <c r="D10" s="2"/>
      <c r="E10" s="2"/>
      <c r="F10" s="2"/>
      <c r="G10" s="2"/>
      <c r="H10" s="183"/>
      <c r="I10" s="2"/>
      <c r="J10" s="175" t="s">
        <v>2337</v>
      </c>
      <c r="K10" s="2587" t="s">
        <v>2339</v>
      </c>
      <c r="L10" s="2589"/>
      <c r="M10" s="174" t="s">
        <v>2340</v>
      </c>
      <c r="N10" s="174" t="s">
        <v>2342</v>
      </c>
      <c r="O10" s="2"/>
      <c r="P10" s="2"/>
      <c r="Q10" s="2"/>
      <c r="R10" s="2"/>
      <c r="W10"/>
      <c r="X10"/>
      <c r="Y10"/>
      <c r="Z10"/>
    </row>
    <row r="11" spans="1:45" s="64" customFormat="1" ht="14.1" customHeight="1" x14ac:dyDescent="0.25">
      <c r="A11"/>
      <c r="W11"/>
      <c r="X11"/>
      <c r="Y11"/>
      <c r="Z11"/>
    </row>
    <row r="12" spans="1:45" ht="15" customHeight="1" x14ac:dyDescent="0.25"/>
    <row r="13" spans="1:45" x14ac:dyDescent="0.25">
      <c r="B13" s="874"/>
      <c r="C13" s="874"/>
      <c r="D13" s="874"/>
      <c r="E13" s="874"/>
      <c r="F13" s="874"/>
      <c r="G13" s="874"/>
      <c r="H13" s="874"/>
      <c r="I13" s="874"/>
      <c r="J13" s="874"/>
      <c r="K13" s="874"/>
      <c r="L13" s="874"/>
      <c r="M13" s="874"/>
      <c r="N13" s="874"/>
      <c r="O13" s="874"/>
      <c r="P13" s="874"/>
      <c r="Q13" s="874"/>
      <c r="R13" s="874"/>
      <c r="S13" s="874"/>
      <c r="T13" s="874"/>
      <c r="U13" s="874"/>
      <c r="V13" s="874"/>
    </row>
    <row r="14" spans="1:45" x14ac:dyDescent="0.25">
      <c r="B14" s="875"/>
      <c r="C14" s="875"/>
      <c r="D14" s="875"/>
      <c r="E14" s="875"/>
      <c r="F14" s="875"/>
      <c r="G14" s="875"/>
      <c r="H14" s="875"/>
      <c r="I14" s="875"/>
      <c r="J14" s="875"/>
      <c r="K14" s="875"/>
      <c r="L14" s="875"/>
      <c r="M14" s="875"/>
      <c r="N14" s="875"/>
      <c r="O14" s="875"/>
      <c r="P14" s="875"/>
      <c r="Q14" s="875"/>
      <c r="R14" s="875"/>
      <c r="S14" s="875"/>
      <c r="T14" s="875"/>
      <c r="U14" s="875"/>
      <c r="V14" s="875"/>
      <c r="AJ14" s="186"/>
      <c r="AK14" s="186"/>
      <c r="AL14" s="179"/>
      <c r="AM14" s="179"/>
      <c r="AN14" s="179"/>
      <c r="AO14" s="179"/>
      <c r="AP14" s="179"/>
      <c r="AQ14" s="179"/>
      <c r="AR14" s="179"/>
      <c r="AS14" s="179"/>
    </row>
    <row r="15" spans="1:45" s="177" customFormat="1" x14ac:dyDescent="0.25">
      <c r="A15"/>
      <c r="W15"/>
      <c r="X15"/>
      <c r="Y15"/>
      <c r="Z15"/>
    </row>
    <row r="16" spans="1:45" ht="25.5" x14ac:dyDescent="0.25">
      <c r="B16" s="742" t="s">
        <v>2328</v>
      </c>
      <c r="C16" s="183"/>
      <c r="D16" s="183"/>
      <c r="E16" s="183"/>
      <c r="F16" s="183"/>
      <c r="G16" s="183"/>
      <c r="H16" s="183"/>
      <c r="I16" s="183"/>
      <c r="J16" s="183"/>
      <c r="K16" s="183"/>
      <c r="L16" s="183"/>
    </row>
    <row r="17" spans="1:26" s="177" customFormat="1" ht="3" customHeight="1" x14ac:dyDescent="0.25">
      <c r="A17"/>
      <c r="G17" s="182"/>
      <c r="H17" s="184"/>
      <c r="I17" s="182"/>
      <c r="W17"/>
      <c r="X17"/>
      <c r="Y17"/>
      <c r="Z17"/>
    </row>
    <row r="18" spans="1:26" s="64" customFormat="1" ht="27.95" customHeight="1" x14ac:dyDescent="0.25">
      <c r="A18"/>
      <c r="B18" s="2587" t="s">
        <v>2326</v>
      </c>
      <c r="C18" s="2588"/>
      <c r="D18" s="2588"/>
      <c r="E18" s="2588"/>
      <c r="F18" s="2588"/>
      <c r="G18" s="2588"/>
      <c r="H18" s="2588"/>
      <c r="I18" s="2588"/>
      <c r="J18" s="2588"/>
      <c r="K18" s="2588"/>
      <c r="L18" s="2588"/>
      <c r="M18" s="2588"/>
      <c r="N18" s="2588"/>
      <c r="O18" s="2588"/>
      <c r="P18" s="2588"/>
      <c r="Q18" s="2588"/>
      <c r="R18" s="2588"/>
      <c r="S18" s="2589"/>
      <c r="T18" s="183"/>
      <c r="V18" s="173" t="s">
        <v>2338</v>
      </c>
      <c r="W18"/>
      <c r="X18"/>
      <c r="Y18"/>
      <c r="Z18"/>
    </row>
    <row r="19" spans="1:26" s="64" customFormat="1" ht="27.95" customHeight="1" x14ac:dyDescent="0.25">
      <c r="A19"/>
      <c r="B19" s="2595" t="s">
        <v>658</v>
      </c>
      <c r="C19" s="2596"/>
      <c r="D19" s="2596"/>
      <c r="E19" s="2597"/>
      <c r="F19" s="1762" t="s">
        <v>2330</v>
      </c>
      <c r="G19" s="1762"/>
      <c r="H19" s="1762"/>
      <c r="I19" s="1762"/>
      <c r="J19" s="1762"/>
      <c r="K19" s="1762"/>
      <c r="L19" s="1762"/>
      <c r="M19" s="1762"/>
      <c r="N19" s="1762"/>
      <c r="O19" s="1762"/>
      <c r="P19" s="1762"/>
      <c r="Q19" s="1762"/>
      <c r="R19" s="1762"/>
      <c r="S19" s="174" t="s">
        <v>659</v>
      </c>
      <c r="T19" s="183"/>
      <c r="W19"/>
      <c r="X19"/>
      <c r="Y19"/>
      <c r="Z19"/>
    </row>
    <row r="20" spans="1:26" s="64" customFormat="1" ht="27.95" customHeight="1" x14ac:dyDescent="0.25">
      <c r="A20"/>
      <c r="B20" s="162"/>
      <c r="C20" s="162"/>
      <c r="D20" s="162"/>
      <c r="E20" s="162"/>
      <c r="F20" s="2586" t="s">
        <v>2332</v>
      </c>
      <c r="G20" s="2586"/>
      <c r="H20" s="2586"/>
      <c r="I20" s="2586"/>
      <c r="J20" s="2587" t="s">
        <v>2333</v>
      </c>
      <c r="K20" s="2588"/>
      <c r="L20" s="2588"/>
      <c r="M20" s="2588"/>
      <c r="N20" s="2588"/>
      <c r="O20" s="2588"/>
      <c r="P20" s="2588"/>
      <c r="Q20" s="2588"/>
      <c r="R20" s="2589"/>
      <c r="S20" s="2"/>
      <c r="T20" s="183"/>
      <c r="W20"/>
      <c r="X20"/>
      <c r="Y20"/>
      <c r="Z20"/>
    </row>
    <row r="21" spans="1:26" s="64" customFormat="1" ht="27.95" customHeight="1" x14ac:dyDescent="0.25">
      <c r="A21"/>
      <c r="B21" s="2"/>
      <c r="C21" s="2"/>
      <c r="D21" s="2"/>
      <c r="E21" s="2"/>
      <c r="F21" s="2"/>
      <c r="G21" s="2"/>
      <c r="H21" s="183"/>
      <c r="I21" s="170"/>
      <c r="J21" s="2587" t="s">
        <v>2334</v>
      </c>
      <c r="K21" s="2588"/>
      <c r="L21" s="2588"/>
      <c r="M21" s="2588"/>
      <c r="N21" s="2588"/>
      <c r="O21" s="2588"/>
      <c r="P21" s="2588"/>
      <c r="Q21" s="80"/>
      <c r="R21" s="2"/>
      <c r="W21"/>
      <c r="X21"/>
      <c r="Y21"/>
      <c r="Z21"/>
    </row>
    <row r="22" spans="1:26" s="64" customFormat="1" ht="27.95" customHeight="1" x14ac:dyDescent="0.25">
      <c r="A22"/>
      <c r="B22" s="2"/>
      <c r="C22" s="2"/>
      <c r="D22" s="2"/>
      <c r="E22" s="2"/>
      <c r="F22" s="2"/>
      <c r="G22" s="2"/>
      <c r="H22" s="183"/>
      <c r="I22" s="171"/>
      <c r="J22" s="2587" t="s">
        <v>2335</v>
      </c>
      <c r="K22" s="2588"/>
      <c r="L22" s="2588"/>
      <c r="M22" s="2588"/>
      <c r="N22" s="2589"/>
      <c r="O22" s="2595" t="s">
        <v>2336</v>
      </c>
      <c r="P22" s="2597"/>
      <c r="Q22" s="2"/>
      <c r="R22" s="2"/>
      <c r="S22" s="185"/>
      <c r="T22" s="185"/>
      <c r="W22"/>
      <c r="X22"/>
      <c r="Y22"/>
      <c r="Z22"/>
    </row>
    <row r="23" spans="1:26" s="64" customFormat="1" ht="27.95" customHeight="1" x14ac:dyDescent="0.25">
      <c r="A23"/>
      <c r="B23" s="2"/>
      <c r="C23" s="2"/>
      <c r="D23" s="2"/>
      <c r="E23" s="2"/>
      <c r="F23" s="2"/>
      <c r="G23" s="2"/>
      <c r="H23" s="183"/>
      <c r="I23" s="2"/>
      <c r="J23" s="768" t="s">
        <v>2337</v>
      </c>
      <c r="K23" s="2595" t="s">
        <v>2339</v>
      </c>
      <c r="L23" s="2597"/>
      <c r="M23" s="174" t="s">
        <v>2340</v>
      </c>
      <c r="N23" s="174" t="s">
        <v>2342</v>
      </c>
      <c r="O23" s="2"/>
      <c r="P23" s="2"/>
      <c r="Q23" s="2"/>
      <c r="R23" s="2"/>
      <c r="W23"/>
      <c r="X23"/>
      <c r="Y23"/>
      <c r="Z23"/>
    </row>
    <row r="27" spans="1:26" ht="14.25" customHeight="1" x14ac:dyDescent="0.25">
      <c r="B27" s="874"/>
      <c r="C27" s="874"/>
      <c r="D27" s="874"/>
      <c r="E27" s="874"/>
      <c r="F27" s="874"/>
      <c r="G27" s="874"/>
      <c r="H27" s="874"/>
      <c r="I27" s="874"/>
      <c r="J27" s="874"/>
      <c r="K27" s="874"/>
      <c r="L27" s="874"/>
      <c r="M27" s="874"/>
      <c r="N27" s="874"/>
      <c r="O27" s="874"/>
      <c r="P27" s="874"/>
      <c r="Q27" s="874"/>
      <c r="R27" s="874"/>
      <c r="S27" s="874"/>
      <c r="T27" s="874"/>
      <c r="U27" s="874"/>
      <c r="V27" s="874"/>
    </row>
    <row r="28" spans="1:26" x14ac:dyDescent="0.25">
      <c r="B28" s="875"/>
      <c r="C28" s="875"/>
      <c r="D28" s="875"/>
      <c r="E28" s="875"/>
      <c r="F28" s="875"/>
      <c r="G28" s="875"/>
      <c r="H28" s="875"/>
      <c r="I28" s="875"/>
      <c r="J28" s="875"/>
      <c r="K28" s="875"/>
      <c r="L28" s="875"/>
      <c r="M28" s="875"/>
      <c r="N28" s="875"/>
      <c r="O28" s="875"/>
      <c r="P28" s="875"/>
      <c r="Q28" s="875"/>
      <c r="R28" s="875"/>
      <c r="S28" s="875"/>
      <c r="T28" s="875"/>
      <c r="U28" s="875"/>
      <c r="V28" s="875"/>
    </row>
    <row r="29" spans="1:26" s="177" customFormat="1" x14ac:dyDescent="0.25">
      <c r="A29"/>
      <c r="W29"/>
      <c r="X29"/>
      <c r="Y29"/>
      <c r="Z29"/>
    </row>
    <row r="30" spans="1:26" ht="25.5" x14ac:dyDescent="0.25">
      <c r="B30" s="742" t="s">
        <v>2328</v>
      </c>
      <c r="C30" s="183"/>
      <c r="D30" s="183"/>
      <c r="E30" s="183"/>
      <c r="F30" s="183"/>
      <c r="G30" s="183"/>
      <c r="H30" s="183"/>
      <c r="I30" s="183"/>
      <c r="J30" s="183"/>
      <c r="K30" s="183"/>
      <c r="L30" s="183"/>
    </row>
    <row r="31" spans="1:26" s="177" customFormat="1" ht="3" customHeight="1" x14ac:dyDescent="0.25">
      <c r="A31"/>
      <c r="G31" s="182"/>
      <c r="H31" s="184"/>
      <c r="I31" s="182"/>
      <c r="W31"/>
      <c r="X31"/>
      <c r="Y31"/>
      <c r="Z31"/>
    </row>
    <row r="32" spans="1:26" s="187" customFormat="1" ht="27.95" customHeight="1" x14ac:dyDescent="0.25">
      <c r="A32"/>
      <c r="B32" s="2587" t="s">
        <v>2325</v>
      </c>
      <c r="C32" s="2588"/>
      <c r="D32" s="2588"/>
      <c r="E32" s="2588"/>
      <c r="F32" s="2588"/>
      <c r="G32" s="2588"/>
      <c r="H32" s="2588"/>
      <c r="I32" s="2588"/>
      <c r="J32" s="2588"/>
      <c r="K32" s="2588"/>
      <c r="L32" s="2588"/>
      <c r="M32" s="2588"/>
      <c r="N32" s="2588"/>
      <c r="O32" s="2588"/>
      <c r="P32" s="2588"/>
      <c r="Q32" s="2588"/>
      <c r="R32" s="2588"/>
      <c r="S32" s="2589"/>
      <c r="V32" s="771" t="s">
        <v>2343</v>
      </c>
      <c r="W32"/>
      <c r="X32"/>
      <c r="Y32"/>
      <c r="Z32"/>
    </row>
    <row r="33" spans="1:26" s="187" customFormat="1" ht="27.95" customHeight="1" x14ac:dyDescent="0.25">
      <c r="A33"/>
      <c r="B33" s="2586" t="s">
        <v>658</v>
      </c>
      <c r="C33" s="2586"/>
      <c r="D33" s="2587" t="s">
        <v>2412</v>
      </c>
      <c r="E33" s="2659"/>
      <c r="F33" s="2659"/>
      <c r="G33" s="2659"/>
      <c r="H33" s="2659"/>
      <c r="I33" s="2659"/>
      <c r="J33" s="2659"/>
      <c r="K33" s="2659"/>
      <c r="L33" s="2659"/>
      <c r="M33" s="2659"/>
      <c r="N33" s="2659"/>
      <c r="O33" s="2659"/>
      <c r="P33" s="2659"/>
      <c r="Q33" s="2659"/>
      <c r="R33" s="2660"/>
      <c r="S33" s="174" t="s">
        <v>659</v>
      </c>
      <c r="W33"/>
      <c r="X33"/>
      <c r="Y33"/>
      <c r="Z33"/>
    </row>
    <row r="34" spans="1:26" s="187" customFormat="1" ht="27.95" customHeight="1" x14ac:dyDescent="0.25">
      <c r="A34"/>
      <c r="B34" s="162"/>
      <c r="C34" s="170"/>
      <c r="D34" s="1762" t="s">
        <v>2333</v>
      </c>
      <c r="E34" s="2664"/>
      <c r="F34" s="2664"/>
      <c r="G34" s="2664"/>
      <c r="H34" s="2664"/>
      <c r="I34" s="2664"/>
      <c r="J34" s="2664"/>
      <c r="K34" s="2664"/>
      <c r="L34" s="2664"/>
      <c r="M34" s="2664"/>
      <c r="N34" s="2664"/>
      <c r="O34" s="2664"/>
      <c r="P34" s="2664"/>
      <c r="Q34" s="2595" t="s">
        <v>2345</v>
      </c>
      <c r="R34" s="2597"/>
      <c r="S34" s="80"/>
      <c r="W34"/>
      <c r="X34"/>
      <c r="Y34"/>
      <c r="Z34"/>
    </row>
    <row r="35" spans="1:26" s="187" customFormat="1" ht="27.95" customHeight="1" x14ac:dyDescent="0.25">
      <c r="A35"/>
      <c r="B35" s="2"/>
      <c r="C35" s="171"/>
      <c r="D35" s="2665" t="s">
        <v>2344</v>
      </c>
      <c r="E35" s="2664"/>
      <c r="F35" s="2664"/>
      <c r="G35" s="2664"/>
      <c r="H35" s="2664"/>
      <c r="I35" s="2664"/>
      <c r="J35" s="2664"/>
      <c r="K35" s="2664"/>
      <c r="L35" s="2664"/>
      <c r="M35" s="2664"/>
      <c r="N35" s="2664"/>
      <c r="O35" s="2586" t="s">
        <v>2346</v>
      </c>
      <c r="P35" s="2586"/>
      <c r="Q35" s="80"/>
      <c r="R35" s="162"/>
      <c r="S35" s="2"/>
      <c r="W35"/>
      <c r="X35"/>
      <c r="Y35"/>
      <c r="Z35"/>
    </row>
    <row r="36" spans="1:26" s="187" customFormat="1" ht="27.95" customHeight="1" x14ac:dyDescent="0.25">
      <c r="A36"/>
      <c r="B36" s="2"/>
      <c r="C36" s="2"/>
      <c r="D36" s="1762" t="s">
        <v>2335</v>
      </c>
      <c r="E36" s="2664"/>
      <c r="F36" s="2664"/>
      <c r="G36" s="2664"/>
      <c r="H36" s="2664"/>
      <c r="I36" s="2664"/>
      <c r="J36" s="2664"/>
      <c r="K36" s="2664"/>
      <c r="L36" s="2664"/>
      <c r="M36" s="2595" t="s">
        <v>2336</v>
      </c>
      <c r="N36" s="2597"/>
      <c r="O36" s="2"/>
      <c r="P36" s="2"/>
      <c r="Q36" s="2"/>
      <c r="R36" s="2"/>
      <c r="S36" s="2"/>
      <c r="W36"/>
      <c r="X36"/>
      <c r="Y36"/>
      <c r="Z36"/>
    </row>
    <row r="37" spans="1:26" s="187" customFormat="1" ht="27.95" customHeight="1" x14ac:dyDescent="0.25">
      <c r="A37"/>
      <c r="B37" s="2"/>
      <c r="C37" s="2"/>
      <c r="D37" s="1762" t="s">
        <v>2347</v>
      </c>
      <c r="E37" s="2664"/>
      <c r="F37" s="2664"/>
      <c r="G37" s="2586" t="s">
        <v>2348</v>
      </c>
      <c r="H37" s="2586"/>
      <c r="I37" s="2586"/>
      <c r="J37" s="2586"/>
      <c r="K37" s="2586"/>
      <c r="L37" s="2586"/>
      <c r="M37" s="2"/>
      <c r="N37" s="2"/>
      <c r="O37" s="2"/>
      <c r="P37" s="2"/>
      <c r="Q37" s="2"/>
      <c r="R37" s="2"/>
      <c r="S37" s="2"/>
      <c r="W37"/>
      <c r="X37"/>
      <c r="Y37"/>
      <c r="Z37"/>
    </row>
    <row r="38" spans="1:26" s="187" customFormat="1" ht="34.5" customHeight="1" x14ac:dyDescent="0.25">
      <c r="A38"/>
      <c r="B38" s="2"/>
      <c r="C38" s="2"/>
      <c r="D38" s="1762" t="s">
        <v>2349</v>
      </c>
      <c r="E38" s="2664"/>
      <c r="F38" s="2"/>
      <c r="G38" s="2"/>
      <c r="H38" s="2"/>
      <c r="I38" s="2"/>
      <c r="J38" s="2"/>
      <c r="K38" s="2"/>
      <c r="L38" s="2"/>
      <c r="M38" s="2"/>
      <c r="N38" s="2"/>
      <c r="O38" s="2"/>
      <c r="P38" s="2"/>
      <c r="Q38" s="2"/>
      <c r="R38" s="2"/>
      <c r="S38" s="2"/>
      <c r="W38"/>
      <c r="X38"/>
      <c r="Y38"/>
      <c r="Z38"/>
    </row>
    <row r="41" spans="1:26" x14ac:dyDescent="0.25">
      <c r="B41" s="874"/>
      <c r="C41" s="874"/>
      <c r="D41" s="874"/>
      <c r="E41" s="874"/>
      <c r="F41" s="874"/>
      <c r="G41" s="874"/>
      <c r="H41" s="874"/>
      <c r="I41" s="874"/>
      <c r="J41" s="874"/>
      <c r="K41" s="874"/>
      <c r="L41" s="874"/>
      <c r="M41" s="874"/>
      <c r="N41" s="874"/>
      <c r="O41" s="874"/>
      <c r="P41" s="874"/>
      <c r="Q41" s="874"/>
      <c r="R41" s="874"/>
      <c r="S41" s="874"/>
      <c r="T41" s="874"/>
      <c r="U41" s="874"/>
      <c r="V41" s="874"/>
    </row>
    <row r="42" spans="1:26" x14ac:dyDescent="0.25">
      <c r="B42" s="875"/>
      <c r="C42" s="875"/>
      <c r="D42" s="875"/>
      <c r="E42" s="875"/>
      <c r="F42" s="875"/>
      <c r="G42" s="875"/>
      <c r="H42" s="875"/>
      <c r="I42" s="875"/>
      <c r="J42" s="875"/>
      <c r="K42" s="875"/>
      <c r="L42" s="875"/>
      <c r="M42" s="875"/>
      <c r="N42" s="875"/>
      <c r="O42" s="875"/>
      <c r="P42" s="875"/>
      <c r="Q42" s="875"/>
      <c r="R42" s="875"/>
      <c r="S42" s="875"/>
      <c r="T42" s="875"/>
      <c r="U42" s="875"/>
      <c r="V42" s="875"/>
    </row>
    <row r="43" spans="1:26" s="177" customFormat="1" ht="15" customHeight="1" x14ac:dyDescent="0.25">
      <c r="A43"/>
      <c r="W43"/>
      <c r="X43"/>
      <c r="Y43"/>
      <c r="Z43"/>
    </row>
    <row r="44" spans="1:26" ht="25.5" x14ac:dyDescent="0.25">
      <c r="B44" s="742" t="s">
        <v>2328</v>
      </c>
      <c r="C44" s="183"/>
      <c r="D44" s="183"/>
      <c r="E44" s="183"/>
      <c r="F44" s="183"/>
      <c r="G44" s="183"/>
      <c r="H44" s="183"/>
      <c r="I44" s="183"/>
      <c r="J44" s="183"/>
      <c r="K44" s="183"/>
      <c r="L44" s="183"/>
    </row>
    <row r="45" spans="1:26" s="177" customFormat="1" ht="3" customHeight="1" x14ac:dyDescent="0.25">
      <c r="A45"/>
      <c r="G45" s="182"/>
      <c r="H45" s="184"/>
      <c r="I45" s="182"/>
      <c r="W45"/>
      <c r="X45"/>
      <c r="Y45"/>
      <c r="Z45"/>
    </row>
    <row r="46" spans="1:26" s="187" customFormat="1" ht="27.95" customHeight="1" x14ac:dyDescent="0.25">
      <c r="A46"/>
      <c r="B46" s="2587" t="s">
        <v>2325</v>
      </c>
      <c r="C46" s="2588"/>
      <c r="D46" s="2588"/>
      <c r="E46" s="2588"/>
      <c r="F46" s="2588"/>
      <c r="G46" s="2588"/>
      <c r="H46" s="2588"/>
      <c r="I46" s="2588"/>
      <c r="J46" s="2588"/>
      <c r="K46" s="2588"/>
      <c r="L46" s="2588"/>
      <c r="M46" s="2588"/>
      <c r="N46" s="2588"/>
      <c r="O46" s="2588"/>
      <c r="P46" s="2588"/>
      <c r="Q46" s="2588"/>
      <c r="R46" s="2588"/>
      <c r="S46" s="2589"/>
      <c r="V46" s="771" t="s">
        <v>2341</v>
      </c>
      <c r="W46"/>
      <c r="X46"/>
      <c r="Y46"/>
      <c r="Z46"/>
    </row>
    <row r="47" spans="1:26" s="187" customFormat="1" ht="27.95" customHeight="1" x14ac:dyDescent="0.25">
      <c r="A47"/>
      <c r="B47" s="2586" t="s">
        <v>658</v>
      </c>
      <c r="C47" s="2586"/>
      <c r="D47" s="2587" t="s">
        <v>2</v>
      </c>
      <c r="E47" s="2588"/>
      <c r="F47" s="2588"/>
      <c r="G47" s="2588"/>
      <c r="H47" s="2588"/>
      <c r="I47" s="2588"/>
      <c r="J47" s="2588"/>
      <c r="K47" s="2588"/>
      <c r="L47" s="2588"/>
      <c r="M47" s="2588"/>
      <c r="N47" s="2588"/>
      <c r="O47" s="2588"/>
      <c r="P47" s="2588"/>
      <c r="Q47" s="2588"/>
      <c r="R47" s="2589"/>
      <c r="S47" s="174" t="s">
        <v>659</v>
      </c>
      <c r="W47"/>
      <c r="X47"/>
      <c r="Y47"/>
      <c r="Z47"/>
    </row>
    <row r="48" spans="1:26" s="187" customFormat="1" ht="27.95" customHeight="1" x14ac:dyDescent="0.25">
      <c r="A48"/>
      <c r="B48" s="162"/>
      <c r="C48" s="170"/>
      <c r="D48" s="2587" t="s">
        <v>2333</v>
      </c>
      <c r="E48" s="2588"/>
      <c r="F48" s="2588"/>
      <c r="G48" s="2588"/>
      <c r="H48" s="2588"/>
      <c r="I48" s="2588"/>
      <c r="J48" s="2588"/>
      <c r="K48" s="2588"/>
      <c r="L48" s="2588"/>
      <c r="M48" s="2588"/>
      <c r="N48" s="2588"/>
      <c r="O48" s="2588"/>
      <c r="P48" s="2588"/>
      <c r="Q48" s="2595" t="s">
        <v>2345</v>
      </c>
      <c r="R48" s="2597"/>
      <c r="S48" s="80"/>
      <c r="W48"/>
      <c r="X48"/>
      <c r="Y48"/>
      <c r="Z48"/>
    </row>
    <row r="49" spans="1:26" s="187" customFormat="1" ht="27.95" customHeight="1" x14ac:dyDescent="0.25">
      <c r="A49"/>
      <c r="B49" s="2"/>
      <c r="C49" s="171"/>
      <c r="D49" s="2587" t="s">
        <v>2334</v>
      </c>
      <c r="E49" s="2588"/>
      <c r="F49" s="2588"/>
      <c r="G49" s="2588"/>
      <c r="H49" s="2588"/>
      <c r="I49" s="2588"/>
      <c r="J49" s="2588"/>
      <c r="K49" s="2588"/>
      <c r="L49" s="2588"/>
      <c r="M49" s="2588"/>
      <c r="N49" s="2589"/>
      <c r="O49" s="2595" t="s">
        <v>2346</v>
      </c>
      <c r="P49" s="2597"/>
      <c r="Q49" s="80"/>
      <c r="R49" s="162"/>
      <c r="S49" s="2"/>
      <c r="W49"/>
      <c r="X49"/>
      <c r="Y49"/>
      <c r="Z49"/>
    </row>
    <row r="50" spans="1:26" s="187" customFormat="1" ht="27.95" customHeight="1" x14ac:dyDescent="0.25">
      <c r="A50"/>
      <c r="B50" s="2"/>
      <c r="C50" s="2"/>
      <c r="D50" s="1762" t="s">
        <v>2335</v>
      </c>
      <c r="E50" s="2664"/>
      <c r="F50" s="2664"/>
      <c r="G50" s="2664"/>
      <c r="H50" s="2664"/>
      <c r="I50" s="2664"/>
      <c r="J50" s="2664"/>
      <c r="K50" s="2664"/>
      <c r="L50" s="2664"/>
      <c r="M50" s="2595" t="s">
        <v>2336</v>
      </c>
      <c r="N50" s="2597"/>
      <c r="O50" s="2"/>
      <c r="P50" s="2"/>
      <c r="Q50" s="2"/>
      <c r="R50" s="2"/>
      <c r="S50" s="2"/>
      <c r="W50"/>
      <c r="X50"/>
      <c r="Y50"/>
      <c r="Z50"/>
    </row>
    <row r="51" spans="1:26" s="187" customFormat="1" ht="27.95" customHeight="1" x14ac:dyDescent="0.25">
      <c r="A51"/>
      <c r="B51" s="183"/>
      <c r="C51" s="183"/>
      <c r="D51" s="2638" t="s">
        <v>1262</v>
      </c>
      <c r="E51" s="2643"/>
      <c r="F51" s="2644"/>
      <c r="G51" s="2587" t="s">
        <v>1261</v>
      </c>
      <c r="H51" s="2588"/>
      <c r="I51" s="2588"/>
      <c r="J51" s="2588"/>
      <c r="K51" s="2588"/>
      <c r="L51" s="2588"/>
      <c r="M51" s="213"/>
      <c r="N51" s="214"/>
      <c r="O51" s="183"/>
      <c r="P51" s="183"/>
      <c r="Q51" s="183"/>
      <c r="R51" s="183"/>
      <c r="S51" s="183"/>
      <c r="W51"/>
      <c r="X51"/>
      <c r="Y51"/>
      <c r="Z51"/>
    </row>
    <row r="52" spans="1:26" s="187" customFormat="1" ht="35.25" customHeight="1" x14ac:dyDescent="0.25">
      <c r="A52"/>
      <c r="B52" s="183"/>
      <c r="C52" s="183"/>
      <c r="D52" s="183"/>
      <c r="E52" s="183"/>
      <c r="F52" s="183"/>
      <c r="G52" s="2587" t="s">
        <v>2356</v>
      </c>
      <c r="H52" s="2588"/>
      <c r="I52" s="2588"/>
      <c r="J52" s="2588"/>
      <c r="K52" s="2588"/>
      <c r="L52" s="2678"/>
      <c r="M52" s="2539"/>
      <c r="N52" s="2539"/>
      <c r="O52" s="183"/>
      <c r="P52" s="183"/>
      <c r="Q52" s="183"/>
      <c r="R52" s="183"/>
      <c r="S52" s="183"/>
      <c r="W52"/>
      <c r="X52"/>
      <c r="Y52"/>
      <c r="Z52"/>
    </row>
    <row r="53" spans="1:26" s="187" customFormat="1" ht="28.5" customHeight="1" x14ac:dyDescent="0.25">
      <c r="A53"/>
      <c r="B53" s="183"/>
      <c r="C53" s="183"/>
      <c r="D53" s="183"/>
      <c r="E53" s="183"/>
      <c r="F53" s="183"/>
      <c r="G53" s="2679" t="s">
        <v>2357</v>
      </c>
      <c r="H53" s="2680"/>
      <c r="I53" s="2680"/>
      <c r="J53" s="2681"/>
      <c r="K53" s="188"/>
      <c r="L53" s="183"/>
      <c r="M53" s="183"/>
      <c r="N53" s="183"/>
      <c r="O53" s="183"/>
      <c r="P53" s="183"/>
      <c r="Q53" s="183"/>
      <c r="R53" s="183"/>
      <c r="S53" s="183"/>
      <c r="W53"/>
      <c r="X53"/>
      <c r="Y53"/>
      <c r="Z53"/>
    </row>
    <row r="54" spans="1:26" s="187" customFormat="1" ht="27.95" customHeight="1" x14ac:dyDescent="0.25">
      <c r="A54"/>
      <c r="B54" s="183"/>
      <c r="C54" s="183"/>
      <c r="D54" s="183"/>
      <c r="E54" s="183"/>
      <c r="F54" s="183"/>
      <c r="G54" s="2587" t="s">
        <v>2358</v>
      </c>
      <c r="H54" s="2588"/>
      <c r="I54" s="2589"/>
      <c r="J54" s="183"/>
      <c r="K54" s="183"/>
      <c r="L54" s="183"/>
      <c r="M54" s="183"/>
      <c r="N54" s="183"/>
      <c r="O54" s="183"/>
      <c r="P54" s="183"/>
      <c r="Q54" s="183"/>
      <c r="R54" s="183"/>
      <c r="S54" s="183"/>
      <c r="W54"/>
      <c r="X54"/>
      <c r="Y54"/>
      <c r="Z54"/>
    </row>
    <row r="55" spans="1:26" s="187" customFormat="1" ht="11.25" customHeight="1" x14ac:dyDescent="0.25">
      <c r="A55"/>
      <c r="W55"/>
      <c r="X55"/>
      <c r="Y55"/>
      <c r="Z55"/>
    </row>
    <row r="57" spans="1:26" x14ac:dyDescent="0.25">
      <c r="B57" s="875"/>
      <c r="C57" s="875"/>
      <c r="D57" s="875"/>
      <c r="E57" s="875"/>
      <c r="F57" s="875"/>
      <c r="G57" s="875"/>
      <c r="H57" s="875"/>
      <c r="I57" s="875"/>
      <c r="J57" s="875"/>
      <c r="K57" s="875"/>
      <c r="L57" s="875"/>
      <c r="M57" s="875"/>
      <c r="N57" s="875"/>
      <c r="O57" s="875"/>
      <c r="P57" s="875"/>
      <c r="Q57" s="875"/>
      <c r="R57" s="875"/>
      <c r="S57" s="875"/>
      <c r="T57" s="875"/>
      <c r="U57" s="875"/>
      <c r="V57" s="875"/>
    </row>
    <row r="58" spans="1:26" s="177" customFormat="1" x14ac:dyDescent="0.25">
      <c r="A58"/>
      <c r="W58"/>
      <c r="X58"/>
      <c r="Y58"/>
      <c r="Z58"/>
    </row>
    <row r="59" spans="1:26" ht="25.5" x14ac:dyDescent="0.25">
      <c r="B59" s="742" t="s">
        <v>2328</v>
      </c>
      <c r="C59" s="183"/>
      <c r="D59" s="183"/>
      <c r="E59" s="183"/>
      <c r="F59" s="183"/>
      <c r="G59" s="183"/>
      <c r="H59" s="183"/>
      <c r="I59" s="183"/>
      <c r="J59" s="183"/>
      <c r="K59" s="183"/>
      <c r="L59" s="183"/>
    </row>
    <row r="60" spans="1:26" s="177" customFormat="1" ht="3" customHeight="1" x14ac:dyDescent="0.25">
      <c r="A60"/>
      <c r="W60"/>
      <c r="X60"/>
      <c r="Y60"/>
      <c r="Z60"/>
    </row>
    <row r="61" spans="1:26" s="64" customFormat="1" ht="24" customHeight="1" x14ac:dyDescent="0.25">
      <c r="A61"/>
      <c r="B61" s="2587" t="s">
        <v>3185</v>
      </c>
      <c r="C61" s="2588"/>
      <c r="D61" s="2588"/>
      <c r="E61" s="2588"/>
      <c r="F61" s="2588"/>
      <c r="G61" s="2588"/>
      <c r="H61" s="2588"/>
      <c r="I61" s="2588"/>
      <c r="J61" s="2588"/>
      <c r="K61" s="2588"/>
      <c r="L61" s="2588"/>
      <c r="M61" s="2588"/>
      <c r="N61" s="2588"/>
      <c r="O61" s="2588"/>
      <c r="P61" s="2588"/>
      <c r="Q61" s="2588"/>
      <c r="R61" s="2588"/>
      <c r="S61" s="2589"/>
      <c r="V61" s="64">
        <v>1</v>
      </c>
      <c r="W61"/>
      <c r="X61"/>
      <c r="Y61"/>
      <c r="Z61"/>
    </row>
    <row r="62" spans="1:26" s="177" customFormat="1" x14ac:dyDescent="0.25">
      <c r="A62"/>
      <c r="W62"/>
      <c r="X62"/>
      <c r="Y62"/>
      <c r="Z62"/>
    </row>
    <row r="63" spans="1:26" ht="15" customHeight="1" x14ac:dyDescent="0.25">
      <c r="B63" s="874"/>
      <c r="C63" s="874"/>
      <c r="D63" s="874"/>
      <c r="E63" s="874"/>
      <c r="F63" s="874"/>
      <c r="G63" s="874"/>
      <c r="H63" s="874"/>
      <c r="I63" s="874"/>
      <c r="J63" s="874"/>
      <c r="K63" s="874"/>
      <c r="L63" s="874"/>
      <c r="M63" s="874"/>
      <c r="N63" s="874"/>
      <c r="O63" s="874"/>
      <c r="P63" s="874"/>
      <c r="Q63" s="874"/>
      <c r="R63" s="874"/>
      <c r="S63" s="874"/>
      <c r="T63" s="874"/>
      <c r="U63" s="874"/>
      <c r="V63" s="874"/>
    </row>
    <row r="64" spans="1:26" x14ac:dyDescent="0.25">
      <c r="B64" s="875"/>
      <c r="C64" s="875"/>
      <c r="D64" s="875"/>
      <c r="E64" s="875"/>
      <c r="F64" s="875"/>
      <c r="G64" s="875"/>
      <c r="H64" s="875"/>
      <c r="I64" s="875"/>
      <c r="J64" s="875"/>
      <c r="K64" s="875"/>
      <c r="L64" s="875"/>
      <c r="M64" s="875"/>
      <c r="N64" s="875"/>
      <c r="O64" s="875"/>
      <c r="P64" s="875"/>
      <c r="Q64" s="875"/>
      <c r="R64" s="875"/>
      <c r="S64" s="875"/>
      <c r="T64" s="875"/>
      <c r="U64" s="875"/>
      <c r="V64" s="875"/>
    </row>
    <row r="65" spans="1:26" s="177" customFormat="1" x14ac:dyDescent="0.25">
      <c r="A65"/>
      <c r="W65"/>
      <c r="X65"/>
      <c r="Y65"/>
      <c r="Z65"/>
    </row>
    <row r="66" spans="1:26" ht="25.5" x14ac:dyDescent="0.25">
      <c r="B66" s="742" t="s">
        <v>2328</v>
      </c>
      <c r="C66" s="183"/>
      <c r="D66" s="183"/>
      <c r="E66" s="183"/>
      <c r="F66" s="183"/>
      <c r="G66" s="183"/>
      <c r="H66" s="183"/>
      <c r="I66" s="183"/>
      <c r="J66" s="183"/>
      <c r="K66" s="183"/>
      <c r="L66" s="183"/>
    </row>
    <row r="67" spans="1:26" s="177" customFormat="1" ht="3" customHeight="1" x14ac:dyDescent="0.25">
      <c r="A67"/>
      <c r="W67"/>
      <c r="X67"/>
      <c r="Y67"/>
      <c r="Z67"/>
    </row>
    <row r="68" spans="1:26" s="64" customFormat="1" ht="24" customHeight="1" x14ac:dyDescent="0.25">
      <c r="A68"/>
      <c r="B68" s="2587" t="s">
        <v>1258</v>
      </c>
      <c r="C68" s="2588"/>
      <c r="D68" s="2588"/>
      <c r="E68" s="2588"/>
      <c r="F68" s="2588"/>
      <c r="G68" s="2588"/>
      <c r="H68" s="2588"/>
      <c r="I68" s="2588"/>
      <c r="J68" s="2588"/>
      <c r="K68" s="2588"/>
      <c r="L68" s="2588"/>
      <c r="M68" s="2588"/>
      <c r="N68" s="2588"/>
      <c r="O68" s="2588"/>
      <c r="P68" s="2588"/>
      <c r="Q68" s="2588"/>
      <c r="R68" s="2588"/>
      <c r="S68" s="2589"/>
      <c r="V68" s="64" t="s">
        <v>2963</v>
      </c>
      <c r="W68"/>
      <c r="X68"/>
      <c r="Y68"/>
      <c r="Z68"/>
    </row>
    <row r="69" spans="1:26" s="64" customFormat="1" ht="24" customHeight="1" x14ac:dyDescent="0.25">
      <c r="A69"/>
      <c r="B69" s="2587" t="s">
        <v>1259</v>
      </c>
      <c r="C69" s="2588"/>
      <c r="D69" s="2588"/>
      <c r="E69" s="2588"/>
      <c r="F69" s="2588"/>
      <c r="G69" s="2588"/>
      <c r="H69" s="2588"/>
      <c r="I69" s="2588"/>
      <c r="J69" s="2588"/>
      <c r="K69" s="2588"/>
      <c r="L69" s="2588"/>
      <c r="M69" s="2588"/>
      <c r="N69" s="2588"/>
      <c r="O69" s="2589"/>
      <c r="P69" s="2626" t="s">
        <v>1260</v>
      </c>
      <c r="Q69" s="2633"/>
      <c r="R69" s="2633"/>
      <c r="S69" s="2624"/>
      <c r="W69"/>
      <c r="X69"/>
      <c r="Y69"/>
      <c r="Z69"/>
    </row>
    <row r="70" spans="1:26" s="64" customFormat="1" ht="24" customHeight="1" x14ac:dyDescent="0.25">
      <c r="A70"/>
      <c r="B70" s="2587" t="s">
        <v>1261</v>
      </c>
      <c r="C70" s="2588"/>
      <c r="D70" s="2588"/>
      <c r="E70" s="2589"/>
      <c r="F70" s="2587" t="s">
        <v>1262</v>
      </c>
      <c r="G70" s="2588"/>
      <c r="H70" s="2588"/>
      <c r="I70" s="2588"/>
      <c r="J70" s="2588"/>
      <c r="K70" s="2588"/>
      <c r="L70" s="2588"/>
      <c r="M70" s="2588"/>
      <c r="N70" s="2588"/>
      <c r="O70" s="2589"/>
      <c r="P70" s="2674"/>
      <c r="Q70" s="2675"/>
      <c r="R70" s="2675"/>
      <c r="S70" s="2676"/>
      <c r="W70"/>
      <c r="X70"/>
      <c r="Y70"/>
      <c r="Z70"/>
    </row>
    <row r="71" spans="1:26" s="64" customFormat="1" ht="14.1" customHeight="1" x14ac:dyDescent="0.25">
      <c r="A71"/>
      <c r="B71" s="183"/>
      <c r="C71" s="183"/>
      <c r="D71" s="183"/>
      <c r="E71" s="183"/>
      <c r="F71" s="183"/>
      <c r="G71" s="183"/>
      <c r="H71" s="183"/>
      <c r="I71" s="183"/>
      <c r="J71" s="183"/>
      <c r="K71" s="183"/>
      <c r="L71" s="183"/>
      <c r="M71" s="183"/>
      <c r="N71" s="183"/>
      <c r="O71" s="183"/>
      <c r="P71" s="183"/>
      <c r="Q71" s="183"/>
      <c r="R71" s="183"/>
      <c r="S71" s="183"/>
      <c r="W71"/>
      <c r="X71"/>
      <c r="Y71"/>
      <c r="Z71"/>
    </row>
    <row r="72" spans="1:26" s="64" customFormat="1" ht="24" customHeight="1" x14ac:dyDescent="0.25">
      <c r="A72"/>
      <c r="B72" s="2587" t="s">
        <v>1263</v>
      </c>
      <c r="C72" s="2588"/>
      <c r="D72" s="2588"/>
      <c r="E72" s="2589"/>
      <c r="F72" s="2587" t="s">
        <v>1264</v>
      </c>
      <c r="G72" s="2588"/>
      <c r="H72" s="2588"/>
      <c r="I72" s="2589"/>
      <c r="J72" s="2595" t="s">
        <v>1265</v>
      </c>
      <c r="K72" s="2596"/>
      <c r="L72" s="2596"/>
      <c r="M72" s="2596"/>
      <c r="N72" s="2596"/>
      <c r="O72" s="2597"/>
      <c r="P72" s="10"/>
      <c r="Q72" s="2"/>
      <c r="R72" s="2"/>
      <c r="S72" s="183"/>
      <c r="W72"/>
      <c r="X72"/>
      <c r="Y72"/>
      <c r="Z72"/>
    </row>
    <row r="73" spans="1:26" s="64" customFormat="1" ht="14.1" customHeight="1" x14ac:dyDescent="0.25">
      <c r="A73"/>
      <c r="B73" s="183"/>
      <c r="C73" s="183"/>
      <c r="D73" s="183"/>
      <c r="E73" s="183"/>
      <c r="F73" s="183"/>
      <c r="G73" s="183"/>
      <c r="H73" s="183"/>
      <c r="I73" s="183"/>
      <c r="J73" s="183"/>
      <c r="K73" s="183"/>
      <c r="L73" s="183"/>
      <c r="M73" s="183"/>
      <c r="N73" s="183"/>
      <c r="O73" s="183"/>
      <c r="P73" s="183"/>
      <c r="Q73" s="183"/>
      <c r="R73" s="183"/>
      <c r="S73" s="183"/>
      <c r="W73"/>
      <c r="X73"/>
      <c r="Y73"/>
      <c r="Z73"/>
    </row>
    <row r="74" spans="1:26" s="64" customFormat="1" ht="24" customHeight="1" x14ac:dyDescent="0.25">
      <c r="A74"/>
      <c r="B74" s="2598" t="s">
        <v>1266</v>
      </c>
      <c r="C74" s="2599"/>
      <c r="D74" s="2599"/>
      <c r="E74" s="2599"/>
      <c r="F74" s="2600"/>
      <c r="G74" s="2595" t="s">
        <v>1267</v>
      </c>
      <c r="H74" s="2596"/>
      <c r="I74" s="2597"/>
      <c r="J74" s="183"/>
      <c r="K74" s="183"/>
      <c r="L74" s="183"/>
      <c r="M74" s="183"/>
      <c r="N74" s="183"/>
      <c r="O74" s="183"/>
      <c r="P74" s="183"/>
      <c r="Q74" s="183"/>
      <c r="R74" s="183"/>
      <c r="S74" s="183"/>
      <c r="W74"/>
      <c r="X74"/>
      <c r="Y74"/>
      <c r="Z74"/>
    </row>
    <row r="75" spans="1:26" s="64" customFormat="1" ht="24" customHeight="1" x14ac:dyDescent="0.25">
      <c r="A75"/>
      <c r="B75" s="2601" t="s">
        <v>2968</v>
      </c>
      <c r="C75" s="2602"/>
      <c r="D75" s="2602"/>
      <c r="E75" s="2602"/>
      <c r="F75" s="2602"/>
      <c r="G75" s="2602"/>
      <c r="H75" s="2602"/>
      <c r="I75" s="2603"/>
      <c r="J75" s="183"/>
      <c r="K75" s="183"/>
      <c r="L75" s="183"/>
      <c r="M75" s="183"/>
      <c r="N75" s="1022"/>
      <c r="O75" s="183"/>
      <c r="P75" s="183"/>
      <c r="Q75" s="183"/>
      <c r="R75" s="183"/>
      <c r="S75" s="183"/>
      <c r="W75"/>
      <c r="X75"/>
      <c r="Y75"/>
      <c r="Z75"/>
    </row>
    <row r="76" spans="1:26" s="64" customFormat="1" ht="14.1" customHeight="1" x14ac:dyDescent="0.25">
      <c r="A76"/>
      <c r="B76" s="183"/>
      <c r="C76" s="183"/>
      <c r="D76" s="183"/>
      <c r="E76" s="183"/>
      <c r="F76" s="183"/>
      <c r="G76" s="183"/>
      <c r="H76" s="183"/>
      <c r="I76" s="183"/>
      <c r="J76" s="183"/>
      <c r="K76" s="183"/>
      <c r="L76" s="183"/>
      <c r="M76" s="183"/>
      <c r="N76" s="183"/>
      <c r="O76" s="183"/>
      <c r="P76" s="183"/>
      <c r="Q76" s="183"/>
      <c r="W76"/>
      <c r="X76"/>
      <c r="Y76"/>
      <c r="Z76"/>
    </row>
    <row r="77" spans="1:26" x14ac:dyDescent="0.25">
      <c r="B77" s="874"/>
      <c r="C77" s="874"/>
      <c r="D77" s="874"/>
      <c r="E77" s="874"/>
      <c r="F77" s="874"/>
      <c r="G77" s="874"/>
      <c r="H77" s="874"/>
      <c r="I77" s="874"/>
      <c r="J77" s="874"/>
      <c r="K77" s="874"/>
      <c r="L77" s="874"/>
      <c r="M77" s="874"/>
      <c r="N77" s="874"/>
      <c r="O77" s="874"/>
      <c r="P77" s="874"/>
      <c r="Q77" s="874"/>
      <c r="R77" s="874"/>
      <c r="S77" s="874"/>
      <c r="T77" s="874"/>
      <c r="U77" s="874"/>
      <c r="V77" s="874"/>
    </row>
    <row r="78" spans="1:26" x14ac:dyDescent="0.25">
      <c r="B78" s="875"/>
      <c r="C78" s="875"/>
      <c r="D78" s="875"/>
      <c r="E78" s="875"/>
      <c r="F78" s="875"/>
      <c r="G78" s="875"/>
      <c r="H78" s="875"/>
      <c r="I78" s="875"/>
      <c r="J78" s="875"/>
      <c r="K78" s="875"/>
      <c r="L78" s="875"/>
      <c r="M78" s="875"/>
      <c r="N78" s="875"/>
      <c r="O78" s="875"/>
      <c r="P78" s="875"/>
      <c r="Q78" s="875"/>
      <c r="R78" s="875"/>
      <c r="S78" s="875"/>
      <c r="T78" s="875"/>
      <c r="U78" s="875"/>
      <c r="V78" s="875"/>
    </row>
    <row r="79" spans="1:26" s="177" customFormat="1" x14ac:dyDescent="0.25">
      <c r="A79"/>
      <c r="W79"/>
      <c r="X79"/>
      <c r="Y79"/>
      <c r="Z79"/>
    </row>
    <row r="80" spans="1:26" ht="25.5" x14ac:dyDescent="0.25">
      <c r="B80" s="769" t="s">
        <v>2328</v>
      </c>
    </row>
    <row r="81" spans="1:26" s="177" customFormat="1" ht="3" customHeight="1" x14ac:dyDescent="0.25">
      <c r="A81"/>
      <c r="G81" s="182"/>
      <c r="H81" s="184"/>
      <c r="I81" s="182"/>
      <c r="W81"/>
      <c r="X81"/>
      <c r="Y81"/>
      <c r="Z81"/>
    </row>
    <row r="82" spans="1:26" s="64" customFormat="1" ht="27" customHeight="1" x14ac:dyDescent="0.25">
      <c r="A82"/>
      <c r="B82" s="2587" t="s">
        <v>2350</v>
      </c>
      <c r="C82" s="2588"/>
      <c r="D82" s="2588"/>
      <c r="E82" s="2588"/>
      <c r="F82" s="2588"/>
      <c r="G82" s="2588"/>
      <c r="H82" s="2588"/>
      <c r="I82" s="2588"/>
      <c r="J82" s="2588"/>
      <c r="K82" s="2588"/>
      <c r="L82" s="2588"/>
      <c r="M82" s="2588"/>
      <c r="N82" s="2588"/>
      <c r="O82" s="2588"/>
      <c r="P82" s="2588"/>
      <c r="Q82" s="2588"/>
      <c r="R82" s="2588"/>
      <c r="S82" s="2589"/>
      <c r="V82" s="64" t="s">
        <v>2964</v>
      </c>
      <c r="W82"/>
      <c r="X82"/>
      <c r="Y82"/>
      <c r="Z82"/>
    </row>
    <row r="83" spans="1:26" s="64" customFormat="1" ht="24.75" customHeight="1" x14ac:dyDescent="0.25">
      <c r="A83"/>
      <c r="B83" s="2595" t="s">
        <v>660</v>
      </c>
      <c r="C83" s="2597"/>
      <c r="D83" s="1762" t="s">
        <v>2351</v>
      </c>
      <c r="E83" s="1762"/>
      <c r="F83" s="1762"/>
      <c r="G83" s="1762"/>
      <c r="H83" s="1762"/>
      <c r="I83" s="1762"/>
      <c r="J83" s="1762"/>
      <c r="K83" s="1762"/>
      <c r="L83" s="1762"/>
      <c r="M83" s="1762"/>
      <c r="N83" s="1762"/>
      <c r="O83" s="1762"/>
      <c r="P83" s="1762"/>
      <c r="Q83" s="1762"/>
      <c r="R83" s="1762"/>
      <c r="S83" s="174" t="s">
        <v>659</v>
      </c>
      <c r="W83"/>
      <c r="X83"/>
      <c r="Y83"/>
      <c r="Z83"/>
    </row>
    <row r="84" spans="1:26" s="64" customFormat="1" ht="21.75" customHeight="1" x14ac:dyDescent="0.25">
      <c r="A84"/>
      <c r="B84" s="162"/>
      <c r="C84" s="170"/>
      <c r="D84" s="1762" t="s">
        <v>2352</v>
      </c>
      <c r="E84" s="1762"/>
      <c r="F84" s="1762"/>
      <c r="G84" s="1762"/>
      <c r="H84" s="1762"/>
      <c r="I84" s="1762"/>
      <c r="J84" s="1762"/>
      <c r="K84" s="1762"/>
      <c r="L84" s="1762"/>
      <c r="M84" s="1762"/>
      <c r="N84" s="1762"/>
      <c r="O84" s="1762"/>
      <c r="P84" s="2595" t="s">
        <v>2332</v>
      </c>
      <c r="Q84" s="2596"/>
      <c r="R84" s="2597"/>
      <c r="S84" s="80"/>
      <c r="W84"/>
      <c r="X84"/>
      <c r="Y84"/>
      <c r="Z84"/>
    </row>
    <row r="85" spans="1:26" s="64" customFormat="1" ht="24.75" customHeight="1" x14ac:dyDescent="0.25">
      <c r="A85"/>
      <c r="B85" s="2"/>
      <c r="C85" s="171"/>
      <c r="D85" s="2587" t="s">
        <v>2334</v>
      </c>
      <c r="E85" s="2588"/>
      <c r="F85" s="2588"/>
      <c r="G85" s="2588"/>
      <c r="H85" s="2588"/>
      <c r="I85" s="2588"/>
      <c r="J85" s="2588"/>
      <c r="K85" s="2588"/>
      <c r="L85" s="2588"/>
      <c r="M85" s="2589"/>
      <c r="N85" s="2595" t="s">
        <v>2346</v>
      </c>
      <c r="O85" s="2597"/>
      <c r="P85" s="80"/>
      <c r="Q85" s="162"/>
      <c r="R85" s="162"/>
      <c r="S85" s="2"/>
      <c r="W85"/>
      <c r="X85"/>
      <c r="Y85"/>
      <c r="Z85"/>
    </row>
    <row r="86" spans="1:26" s="64" customFormat="1" ht="26.25" customHeight="1" x14ac:dyDescent="0.25">
      <c r="A86"/>
      <c r="B86" s="2"/>
      <c r="C86" s="2"/>
      <c r="D86" s="2595" t="s">
        <v>2353</v>
      </c>
      <c r="E86" s="2596"/>
      <c r="F86" s="2596"/>
      <c r="G86" s="2596"/>
      <c r="H86" s="2596"/>
      <c r="I86" s="2596"/>
      <c r="J86" s="2597"/>
      <c r="K86" s="2587" t="s">
        <v>2354</v>
      </c>
      <c r="L86" s="2659"/>
      <c r="M86" s="2660"/>
      <c r="N86" s="2"/>
      <c r="O86" s="2"/>
      <c r="P86" s="2"/>
      <c r="Q86" s="2"/>
      <c r="R86" s="2"/>
      <c r="S86" s="2"/>
      <c r="W86"/>
      <c r="X86"/>
      <c r="Y86"/>
      <c r="Z86"/>
    </row>
    <row r="87" spans="1:26" s="64" customFormat="1" ht="14.1" customHeight="1" x14ac:dyDescent="0.25">
      <c r="A87"/>
      <c r="B87" s="183"/>
      <c r="C87" s="183"/>
      <c r="D87" s="183"/>
      <c r="E87" s="183"/>
      <c r="F87" s="183"/>
      <c r="G87" s="183"/>
      <c r="H87" s="183"/>
      <c r="I87" s="183"/>
      <c r="J87" s="183"/>
      <c r="K87" s="183"/>
      <c r="L87" s="183"/>
      <c r="M87" s="183"/>
      <c r="N87" s="183"/>
      <c r="O87" s="183"/>
      <c r="P87" s="183"/>
      <c r="Q87" s="183"/>
      <c r="R87" s="183"/>
      <c r="S87" s="183"/>
      <c r="W87"/>
      <c r="X87"/>
      <c r="Y87"/>
      <c r="Z87"/>
    </row>
    <row r="88" spans="1:26" s="64" customFormat="1" ht="27" customHeight="1" x14ac:dyDescent="0.25">
      <c r="A88"/>
      <c r="B88" s="183"/>
      <c r="C88" s="183"/>
      <c r="D88" s="183"/>
      <c r="E88" s="183"/>
      <c r="F88" s="183"/>
      <c r="G88" s="183"/>
      <c r="H88" s="183"/>
      <c r="I88" s="183"/>
      <c r="J88" s="183"/>
      <c r="K88" s="2598" t="s">
        <v>2355</v>
      </c>
      <c r="L88" s="2677"/>
      <c r="M88" s="189"/>
      <c r="N88" s="183"/>
      <c r="O88" s="183"/>
      <c r="P88" s="183"/>
      <c r="Q88" s="183"/>
      <c r="R88" s="2"/>
      <c r="S88" s="2"/>
      <c r="W88"/>
      <c r="X88"/>
      <c r="Y88"/>
      <c r="Z88"/>
    </row>
    <row r="89" spans="1:26" s="64" customFormat="1" ht="24" customHeight="1" x14ac:dyDescent="0.25">
      <c r="A89"/>
      <c r="B89" s="183"/>
      <c r="C89" s="183"/>
      <c r="D89" s="183"/>
      <c r="E89" s="183"/>
      <c r="F89" s="183"/>
      <c r="G89" s="183"/>
      <c r="H89" s="183"/>
      <c r="I89" s="183"/>
      <c r="J89" s="183"/>
      <c r="K89" s="2605" t="s">
        <v>2969</v>
      </c>
      <c r="L89" s="2673"/>
      <c r="M89" s="2673"/>
      <c r="N89" s="10"/>
      <c r="O89" s="183"/>
      <c r="P89" s="183"/>
      <c r="Q89" s="183"/>
      <c r="R89" s="183"/>
      <c r="S89" s="183"/>
      <c r="W89"/>
      <c r="X89"/>
      <c r="Y89"/>
      <c r="Z89"/>
    </row>
    <row r="90" spans="1:26" s="185" customFormat="1" x14ac:dyDescent="0.25">
      <c r="A90"/>
      <c r="B90" s="874"/>
      <c r="C90" s="874"/>
      <c r="D90" s="874"/>
      <c r="E90" s="874"/>
      <c r="F90" s="874"/>
      <c r="G90" s="874"/>
      <c r="H90" s="874"/>
      <c r="I90" s="874"/>
      <c r="J90" s="874"/>
      <c r="K90" s="874"/>
      <c r="L90" s="874"/>
      <c r="M90" s="874"/>
      <c r="N90" s="874"/>
      <c r="O90" s="874"/>
      <c r="P90" s="874"/>
      <c r="Q90" s="874"/>
      <c r="R90" s="874"/>
      <c r="S90" s="874"/>
      <c r="T90" s="874"/>
      <c r="U90" s="874"/>
      <c r="V90" s="874"/>
      <c r="W90"/>
      <c r="X90"/>
      <c r="Y90"/>
      <c r="Z90"/>
    </row>
    <row r="91" spans="1:26" s="177" customFormat="1" x14ac:dyDescent="0.25">
      <c r="A91"/>
      <c r="B91" s="875"/>
      <c r="C91" s="875"/>
      <c r="D91" s="875"/>
      <c r="E91" s="875"/>
      <c r="F91" s="875"/>
      <c r="G91" s="875"/>
      <c r="H91" s="875"/>
      <c r="I91" s="875"/>
      <c r="J91" s="875"/>
      <c r="K91" s="875"/>
      <c r="L91" s="875"/>
      <c r="M91" s="875"/>
      <c r="N91" s="875"/>
      <c r="O91" s="875"/>
      <c r="P91" s="875"/>
      <c r="Q91" s="875"/>
      <c r="R91" s="875"/>
      <c r="S91" s="875"/>
      <c r="T91" s="875"/>
      <c r="U91" s="875"/>
      <c r="V91" s="875"/>
      <c r="W91"/>
      <c r="X91"/>
      <c r="Y91"/>
      <c r="Z91"/>
    </row>
    <row r="92" spans="1:26" ht="25.5" x14ac:dyDescent="0.25">
      <c r="B92" s="742" t="s">
        <v>2328</v>
      </c>
      <c r="C92" s="183"/>
      <c r="D92" s="183"/>
      <c r="E92" s="183"/>
      <c r="F92" s="183"/>
      <c r="G92" s="183"/>
      <c r="H92" s="183"/>
      <c r="I92" s="183"/>
      <c r="J92" s="183"/>
      <c r="K92" s="183"/>
      <c r="L92" s="183"/>
    </row>
    <row r="93" spans="1:26" s="177" customFormat="1" ht="3" customHeight="1" x14ac:dyDescent="0.25">
      <c r="A93"/>
      <c r="G93" s="182"/>
      <c r="H93" s="184"/>
      <c r="I93" s="182"/>
      <c r="W93"/>
      <c r="X93"/>
      <c r="Y93"/>
      <c r="Z93"/>
    </row>
    <row r="94" spans="1:26" s="64" customFormat="1" ht="27" customHeight="1" x14ac:dyDescent="0.25">
      <c r="A94"/>
      <c r="B94" s="1762" t="s">
        <v>2359</v>
      </c>
      <c r="C94" s="1762"/>
      <c r="D94" s="1762"/>
      <c r="E94" s="1762"/>
      <c r="F94" s="1762"/>
      <c r="G94" s="1762"/>
      <c r="H94" s="1762"/>
      <c r="I94" s="1762"/>
      <c r="J94" s="1762"/>
      <c r="K94" s="1762"/>
      <c r="L94" s="1762"/>
      <c r="M94" s="1762"/>
      <c r="N94" s="1762"/>
      <c r="O94" s="1762"/>
      <c r="P94" s="1762"/>
      <c r="Q94" s="1762"/>
      <c r="R94" s="1762"/>
      <c r="S94" s="1762"/>
      <c r="V94" s="64">
        <v>3</v>
      </c>
      <c r="W94"/>
      <c r="X94"/>
      <c r="Y94"/>
      <c r="Z94"/>
    </row>
    <row r="95" spans="1:26" s="64" customFormat="1" ht="26.25" customHeight="1" x14ac:dyDescent="0.25">
      <c r="A95"/>
      <c r="B95" s="1762" t="s">
        <v>2360</v>
      </c>
      <c r="C95" s="1762"/>
      <c r="D95" s="1762"/>
      <c r="E95" s="1762"/>
      <c r="F95" s="1762"/>
      <c r="G95" s="1762"/>
      <c r="H95" s="1762"/>
      <c r="I95" s="1762"/>
      <c r="J95" s="1762"/>
      <c r="K95" s="1762"/>
      <c r="L95" s="1762" t="s">
        <v>2361</v>
      </c>
      <c r="M95" s="1762"/>
      <c r="N95" s="1762"/>
      <c r="O95" s="1762"/>
      <c r="P95" s="2586" t="s">
        <v>2362</v>
      </c>
      <c r="Q95" s="2586"/>
      <c r="R95" s="2586"/>
      <c r="S95" s="2586"/>
      <c r="W95"/>
      <c r="X95"/>
      <c r="Y95"/>
      <c r="Z95"/>
    </row>
    <row r="96" spans="1:26" s="64" customFormat="1" ht="14.1" customHeight="1" x14ac:dyDescent="0.25">
      <c r="A96"/>
      <c r="B96" s="183"/>
      <c r="C96" s="183"/>
      <c r="D96" s="183"/>
      <c r="E96" s="183"/>
      <c r="F96" s="183"/>
      <c r="G96" s="183"/>
      <c r="H96" s="183"/>
      <c r="I96" s="183"/>
      <c r="J96" s="183"/>
      <c r="K96" s="183"/>
      <c r="L96" s="183"/>
      <c r="M96" s="183"/>
      <c r="N96" s="183"/>
      <c r="O96" s="183"/>
      <c r="P96" s="183"/>
      <c r="Q96" s="183"/>
      <c r="R96" s="183"/>
      <c r="S96" s="183"/>
      <c r="W96"/>
      <c r="X96"/>
      <c r="Y96"/>
      <c r="Z96"/>
    </row>
    <row r="97" spans="1:26" s="64" customFormat="1" ht="27.75" customHeight="1" x14ac:dyDescent="0.25">
      <c r="A97"/>
      <c r="B97" s="2629" t="s">
        <v>2363</v>
      </c>
      <c r="C97" s="2629"/>
      <c r="D97" s="2629"/>
      <c r="E97" s="2629"/>
      <c r="F97" s="2629"/>
      <c r="G97" s="2629"/>
      <c r="H97" s="2629"/>
      <c r="I97" s="2629"/>
      <c r="J97" s="2629"/>
      <c r="K97" s="2629"/>
      <c r="L97" s="2629"/>
      <c r="M97" s="2629"/>
      <c r="N97" s="2586" t="s">
        <v>1267</v>
      </c>
      <c r="O97" s="2586"/>
      <c r="P97" s="2"/>
      <c r="Q97" s="2"/>
      <c r="R97" s="2"/>
      <c r="S97" s="2"/>
      <c r="W97"/>
      <c r="X97"/>
      <c r="Y97"/>
      <c r="Z97"/>
    </row>
    <row r="98" spans="1:26" s="64" customFormat="1" ht="27" customHeight="1" x14ac:dyDescent="0.25">
      <c r="A98"/>
      <c r="B98" s="2601" t="s">
        <v>2364</v>
      </c>
      <c r="C98" s="2602"/>
      <c r="D98" s="2602"/>
      <c r="E98" s="2602"/>
      <c r="F98" s="2602"/>
      <c r="G98" s="2602"/>
      <c r="H98" s="2602"/>
      <c r="I98" s="2602"/>
      <c r="J98" s="2602"/>
      <c r="K98" s="2602"/>
      <c r="L98" s="2602"/>
      <c r="M98" s="2602"/>
      <c r="N98" s="2602"/>
      <c r="O98" s="2603"/>
      <c r="P98" s="183"/>
      <c r="Q98" s="183"/>
      <c r="R98" s="183"/>
      <c r="S98" s="183"/>
      <c r="W98"/>
      <c r="X98"/>
      <c r="Y98"/>
      <c r="Z98"/>
    </row>
    <row r="100" spans="1:26" x14ac:dyDescent="0.25">
      <c r="B100" s="874"/>
      <c r="C100" s="874"/>
      <c r="D100" s="874"/>
      <c r="E100" s="874"/>
      <c r="F100" s="874"/>
      <c r="G100" s="874"/>
      <c r="H100" s="874"/>
      <c r="I100" s="874"/>
      <c r="J100" s="874"/>
      <c r="K100" s="874"/>
      <c r="L100" s="874"/>
      <c r="M100" s="874"/>
      <c r="N100" s="874"/>
      <c r="O100" s="874"/>
      <c r="P100" s="874"/>
      <c r="Q100" s="874"/>
      <c r="R100" s="874"/>
      <c r="S100" s="874"/>
      <c r="T100" s="874"/>
      <c r="U100" s="874"/>
      <c r="V100" s="874"/>
    </row>
    <row r="101" spans="1:26" s="177" customFormat="1" x14ac:dyDescent="0.25">
      <c r="A101"/>
      <c r="B101" s="875"/>
      <c r="C101" s="875"/>
      <c r="D101" s="875"/>
      <c r="E101" s="875"/>
      <c r="F101" s="875"/>
      <c r="G101" s="875"/>
      <c r="H101" s="875"/>
      <c r="I101" s="875"/>
      <c r="J101" s="875"/>
      <c r="K101" s="875"/>
      <c r="L101" s="875"/>
      <c r="M101" s="875"/>
      <c r="N101" s="875"/>
      <c r="O101" s="875"/>
      <c r="P101" s="875"/>
      <c r="Q101" s="875"/>
      <c r="R101" s="875"/>
      <c r="S101" s="875"/>
      <c r="T101" s="875"/>
      <c r="U101" s="875"/>
      <c r="V101" s="875"/>
      <c r="W101"/>
      <c r="X101"/>
      <c r="Y101"/>
      <c r="Z101"/>
    </row>
    <row r="102" spans="1:26" ht="25.5" x14ac:dyDescent="0.25">
      <c r="B102" s="742" t="s">
        <v>2328</v>
      </c>
      <c r="C102" s="183"/>
      <c r="D102" s="183"/>
      <c r="E102" s="183"/>
      <c r="F102" s="183"/>
      <c r="G102" s="183"/>
      <c r="H102" s="183"/>
      <c r="I102" s="183"/>
      <c r="J102" s="183"/>
      <c r="K102" s="183"/>
      <c r="L102" s="183"/>
    </row>
    <row r="103" spans="1:26" s="177" customFormat="1" ht="3" customHeight="1" x14ac:dyDescent="0.25">
      <c r="A103"/>
      <c r="G103" s="182"/>
      <c r="H103" s="184"/>
      <c r="I103" s="182"/>
      <c r="W103"/>
      <c r="X103"/>
      <c r="Y103"/>
      <c r="Z103"/>
    </row>
    <row r="104" spans="1:26" s="64" customFormat="1" ht="29.25" customHeight="1" x14ac:dyDescent="0.25">
      <c r="A104"/>
      <c r="B104" s="1762" t="s">
        <v>3184</v>
      </c>
      <c r="C104" s="1762"/>
      <c r="D104" s="1762"/>
      <c r="E104" s="1762"/>
      <c r="F104" s="1762"/>
      <c r="G104" s="1762"/>
      <c r="H104" s="1762"/>
      <c r="I104" s="1762"/>
      <c r="J104" s="1762"/>
      <c r="K104" s="1762"/>
      <c r="L104" s="1762"/>
      <c r="M104" s="1762"/>
      <c r="N104" s="1762"/>
      <c r="O104" s="1762"/>
      <c r="P104" s="1762"/>
      <c r="Q104" s="1762"/>
      <c r="R104" s="1762"/>
      <c r="S104" s="1762"/>
      <c r="V104" s="64">
        <v>4</v>
      </c>
      <c r="W104"/>
      <c r="X104"/>
      <c r="Y104"/>
      <c r="Z104"/>
    </row>
    <row r="105" spans="1:26" s="64" customFormat="1" ht="14.1" customHeight="1" x14ac:dyDescent="0.25">
      <c r="A105"/>
      <c r="B105" s="183"/>
      <c r="C105" s="183"/>
      <c r="D105" s="183"/>
      <c r="E105" s="183"/>
      <c r="F105" s="183"/>
      <c r="G105" s="183"/>
      <c r="H105" s="183"/>
      <c r="I105" s="183"/>
      <c r="J105" s="183"/>
      <c r="K105" s="183"/>
      <c r="L105" s="183"/>
      <c r="M105" s="183"/>
      <c r="N105" s="183"/>
      <c r="O105" s="183"/>
      <c r="P105" s="183"/>
      <c r="Q105" s="183"/>
      <c r="R105" s="183"/>
      <c r="S105" s="190"/>
      <c r="W105"/>
      <c r="X105"/>
      <c r="Y105"/>
      <c r="Z105"/>
    </row>
    <row r="106" spans="1:26" s="64" customFormat="1" ht="24" customHeight="1" x14ac:dyDescent="0.25">
      <c r="A106"/>
      <c r="B106" s="2667" t="s">
        <v>3564</v>
      </c>
      <c r="C106" s="2668"/>
      <c r="D106" s="2668"/>
      <c r="E106" s="2668"/>
      <c r="F106" s="2668"/>
      <c r="G106" s="2668"/>
      <c r="H106" s="2668"/>
      <c r="I106" s="2668"/>
      <c r="J106" s="2668"/>
      <c r="K106" s="2668"/>
      <c r="L106" s="2669"/>
      <c r="M106" s="10"/>
      <c r="N106" s="2"/>
      <c r="O106" s="2"/>
      <c r="P106" s="2"/>
      <c r="Q106" s="2"/>
      <c r="R106" s="2"/>
      <c r="S106" s="172"/>
      <c r="W106"/>
      <c r="X106"/>
      <c r="Y106"/>
      <c r="Z106"/>
    </row>
    <row r="107" spans="1:26" s="187" customFormat="1" ht="24" customHeight="1" x14ac:dyDescent="0.25">
      <c r="A107"/>
      <c r="B107" s="2601" t="s">
        <v>3514</v>
      </c>
      <c r="C107" s="2602"/>
      <c r="D107" s="2602"/>
      <c r="E107" s="2602"/>
      <c r="F107" s="2602"/>
      <c r="G107" s="2602"/>
      <c r="H107" s="2602"/>
      <c r="I107" s="2602"/>
      <c r="J107" s="2602"/>
      <c r="K107" s="2602"/>
      <c r="L107" s="2602"/>
      <c r="M107" s="2602"/>
      <c r="N107" s="2602"/>
      <c r="O107" s="2602"/>
      <c r="P107" s="2602"/>
      <c r="Q107" s="2602"/>
      <c r="R107" s="2602"/>
      <c r="S107" s="2603"/>
      <c r="W107"/>
      <c r="X107"/>
      <c r="Y107"/>
      <c r="Z107"/>
    </row>
    <row r="109" spans="1:26" x14ac:dyDescent="0.25">
      <c r="B109" s="874"/>
      <c r="C109" s="874"/>
      <c r="D109" s="874"/>
      <c r="E109" s="874"/>
      <c r="F109" s="874"/>
      <c r="G109" s="874"/>
      <c r="H109" s="874"/>
      <c r="I109" s="874"/>
      <c r="J109" s="874"/>
      <c r="K109" s="874"/>
      <c r="L109" s="874"/>
      <c r="M109" s="874"/>
      <c r="N109" s="874"/>
      <c r="O109" s="874"/>
      <c r="P109" s="874"/>
      <c r="Q109" s="874"/>
      <c r="R109" s="874"/>
      <c r="S109" s="874"/>
      <c r="T109" s="874"/>
      <c r="U109" s="874"/>
      <c r="V109" s="874"/>
    </row>
    <row r="110" spans="1:26" s="177" customFormat="1" x14ac:dyDescent="0.25">
      <c r="A110"/>
      <c r="B110" s="875"/>
      <c r="C110" s="875"/>
      <c r="D110" s="875"/>
      <c r="E110" s="875"/>
      <c r="F110" s="875"/>
      <c r="G110" s="875"/>
      <c r="H110" s="875"/>
      <c r="I110" s="875"/>
      <c r="J110" s="875"/>
      <c r="K110" s="875"/>
      <c r="L110" s="875"/>
      <c r="M110" s="875"/>
      <c r="N110" s="875"/>
      <c r="O110" s="875"/>
      <c r="P110" s="875"/>
      <c r="Q110" s="875"/>
      <c r="R110" s="875"/>
      <c r="S110" s="875"/>
      <c r="T110" s="875"/>
      <c r="U110" s="875"/>
      <c r="V110" s="875"/>
      <c r="W110"/>
      <c r="X110"/>
      <c r="Y110"/>
      <c r="Z110"/>
    </row>
    <row r="111" spans="1:26" ht="25.5" x14ac:dyDescent="0.25">
      <c r="B111" s="742" t="s">
        <v>2328</v>
      </c>
      <c r="C111" s="183"/>
      <c r="D111" s="183"/>
      <c r="E111" s="183"/>
      <c r="F111" s="183"/>
      <c r="G111" s="183"/>
      <c r="H111" s="183"/>
      <c r="I111" s="183"/>
      <c r="J111" s="183"/>
      <c r="K111" s="183"/>
      <c r="L111" s="183"/>
    </row>
    <row r="112" spans="1:26" s="177" customFormat="1" ht="3" customHeight="1" x14ac:dyDescent="0.25">
      <c r="A112"/>
      <c r="G112" s="182"/>
      <c r="H112" s="184"/>
      <c r="I112" s="182"/>
      <c r="W112"/>
      <c r="X112"/>
      <c r="Y112"/>
      <c r="Z112"/>
    </row>
    <row r="113" spans="1:26" ht="27.95" customHeight="1" x14ac:dyDescent="0.25">
      <c r="B113" s="2650" t="s">
        <v>3184</v>
      </c>
      <c r="C113" s="2651"/>
      <c r="D113" s="2651"/>
      <c r="E113" s="2651"/>
      <c r="F113" s="2651"/>
      <c r="G113" s="2651"/>
      <c r="H113" s="2651"/>
      <c r="I113" s="2651"/>
      <c r="J113" s="2651"/>
      <c r="K113" s="2651"/>
      <c r="L113" s="2651"/>
      <c r="M113" s="2651"/>
      <c r="N113" s="2651"/>
      <c r="O113" s="2651"/>
      <c r="P113" s="2651"/>
      <c r="Q113" s="2651"/>
      <c r="R113" s="2651"/>
      <c r="S113" s="2652"/>
      <c r="V113" s="180" t="s">
        <v>2970</v>
      </c>
    </row>
    <row r="114" spans="1:26" x14ac:dyDescent="0.25">
      <c r="B114" s="183"/>
      <c r="C114" s="183"/>
      <c r="D114" s="183"/>
      <c r="E114" s="183"/>
      <c r="F114" s="183"/>
      <c r="G114" s="183"/>
      <c r="H114" s="183"/>
      <c r="I114" s="183"/>
      <c r="J114" s="183"/>
      <c r="K114" s="183"/>
      <c r="L114" s="183"/>
      <c r="M114" s="183"/>
      <c r="N114" s="183"/>
      <c r="O114" s="183"/>
      <c r="P114" s="183"/>
      <c r="Q114" s="183"/>
      <c r="R114" s="183"/>
      <c r="S114" s="190"/>
    </row>
    <row r="115" spans="1:26" ht="27.95" customHeight="1" x14ac:dyDescent="0.25">
      <c r="B115" s="2667" t="s">
        <v>2366</v>
      </c>
      <c r="C115" s="2668"/>
      <c r="D115" s="2668"/>
      <c r="E115" s="2668"/>
      <c r="F115" s="2668"/>
      <c r="G115" s="2668"/>
      <c r="H115" s="2668"/>
      <c r="I115" s="2668"/>
      <c r="J115" s="2668"/>
      <c r="K115" s="2668"/>
      <c r="L115" s="2669"/>
      <c r="M115" s="10"/>
      <c r="N115" s="2"/>
      <c r="O115" s="2"/>
      <c r="P115" s="2"/>
      <c r="Q115" s="2"/>
      <c r="R115" s="2"/>
      <c r="S115" s="172"/>
    </row>
    <row r="116" spans="1:26" ht="27.95" customHeight="1" x14ac:dyDescent="0.25">
      <c r="B116" s="2670" t="s">
        <v>3188</v>
      </c>
      <c r="C116" s="2671"/>
      <c r="D116" s="2671"/>
      <c r="E116" s="2671"/>
      <c r="F116" s="2671"/>
      <c r="G116" s="2671"/>
      <c r="H116" s="2671"/>
      <c r="I116" s="2671"/>
      <c r="J116" s="2671"/>
      <c r="K116" s="2671"/>
      <c r="L116" s="2671"/>
      <c r="M116" s="2671"/>
      <c r="N116" s="2671"/>
      <c r="O116" s="2671"/>
      <c r="P116" s="2671"/>
      <c r="Q116" s="2671"/>
      <c r="R116" s="2671"/>
      <c r="S116" s="2672"/>
    </row>
    <row r="117" spans="1:26" x14ac:dyDescent="0.25">
      <c r="B117" s="2"/>
      <c r="C117" s="2"/>
      <c r="D117" s="2"/>
      <c r="E117" s="2"/>
      <c r="F117" s="2"/>
      <c r="G117" s="2"/>
      <c r="H117" s="2"/>
      <c r="I117" s="2"/>
      <c r="J117" s="2"/>
      <c r="K117" s="2"/>
      <c r="L117" s="2"/>
      <c r="M117" s="2"/>
      <c r="N117" s="2"/>
      <c r="O117" s="2"/>
      <c r="P117" s="2"/>
      <c r="Q117" s="2"/>
      <c r="R117" s="2"/>
      <c r="S117" s="2"/>
    </row>
    <row r="118" spans="1:26" x14ac:dyDescent="0.25">
      <c r="B118" s="874"/>
      <c r="C118" s="874"/>
      <c r="D118" s="874"/>
      <c r="E118" s="874"/>
      <c r="F118" s="874"/>
      <c r="G118" s="874"/>
      <c r="H118" s="874"/>
      <c r="I118" s="874"/>
      <c r="J118" s="874"/>
      <c r="K118" s="874"/>
      <c r="L118" s="874"/>
      <c r="M118" s="874"/>
      <c r="N118" s="874"/>
      <c r="O118" s="874"/>
      <c r="P118" s="874"/>
      <c r="Q118" s="874"/>
      <c r="R118" s="874"/>
      <c r="S118" s="874"/>
      <c r="T118" s="874"/>
      <c r="U118" s="874"/>
      <c r="V118" s="874"/>
    </row>
    <row r="119" spans="1:26" s="177" customFormat="1" x14ac:dyDescent="0.25">
      <c r="A119"/>
      <c r="B119" s="875"/>
      <c r="C119" s="875"/>
      <c r="D119" s="875"/>
      <c r="E119" s="875"/>
      <c r="F119" s="875"/>
      <c r="G119" s="875"/>
      <c r="H119" s="875"/>
      <c r="I119" s="875"/>
      <c r="J119" s="875"/>
      <c r="K119" s="875"/>
      <c r="L119" s="875"/>
      <c r="M119" s="875"/>
      <c r="N119" s="875"/>
      <c r="O119" s="875"/>
      <c r="P119" s="875"/>
      <c r="Q119" s="875"/>
      <c r="R119" s="875"/>
      <c r="S119" s="875"/>
      <c r="T119" s="875"/>
      <c r="U119" s="875"/>
      <c r="V119" s="875"/>
      <c r="W119"/>
      <c r="X119"/>
      <c r="Y119"/>
      <c r="Z119"/>
    </row>
    <row r="120" spans="1:26" ht="25.5" x14ac:dyDescent="0.25">
      <c r="B120" s="742" t="s">
        <v>2328</v>
      </c>
      <c r="C120" s="183"/>
      <c r="D120" s="183"/>
      <c r="E120" s="183"/>
      <c r="F120" s="183"/>
      <c r="G120" s="183"/>
      <c r="H120" s="183"/>
      <c r="I120" s="183"/>
      <c r="J120" s="183"/>
      <c r="K120" s="183"/>
      <c r="L120" s="183"/>
    </row>
    <row r="121" spans="1:26" s="177" customFormat="1" ht="3" customHeight="1" x14ac:dyDescent="0.25">
      <c r="A121"/>
      <c r="G121" s="182"/>
      <c r="H121" s="184"/>
      <c r="I121" s="182"/>
      <c r="W121"/>
      <c r="X121"/>
      <c r="Y121"/>
      <c r="Z121"/>
    </row>
    <row r="122" spans="1:26" ht="27.95" customHeight="1" x14ac:dyDescent="0.25">
      <c r="B122" s="2650" t="s">
        <v>3184</v>
      </c>
      <c r="C122" s="2651"/>
      <c r="D122" s="2651"/>
      <c r="E122" s="2651"/>
      <c r="F122" s="2651"/>
      <c r="G122" s="2651"/>
      <c r="H122" s="2651"/>
      <c r="I122" s="2651"/>
      <c r="J122" s="2651"/>
      <c r="K122" s="2651"/>
      <c r="L122" s="2651"/>
      <c r="M122" s="2651"/>
      <c r="N122" s="2651"/>
      <c r="O122" s="2651"/>
      <c r="P122" s="2651"/>
      <c r="Q122" s="2651"/>
      <c r="R122" s="2651"/>
      <c r="S122" s="2652"/>
      <c r="V122" s="180" t="s">
        <v>2971</v>
      </c>
    </row>
    <row r="123" spans="1:26" ht="27.95" customHeight="1" x14ac:dyDescent="0.25">
      <c r="B123" s="2650" t="s">
        <v>2972</v>
      </c>
      <c r="C123" s="2651"/>
      <c r="D123" s="2651"/>
      <c r="E123" s="2651"/>
      <c r="F123" s="2651"/>
      <c r="G123" s="2651"/>
      <c r="H123" s="2651"/>
      <c r="I123" s="2651"/>
      <c r="J123" s="2651"/>
      <c r="K123" s="2651"/>
      <c r="L123" s="2651"/>
      <c r="M123" s="2651"/>
      <c r="N123" s="2651"/>
      <c r="O123" s="2651"/>
      <c r="P123" s="2651"/>
      <c r="Q123" s="2651"/>
      <c r="R123" s="2652"/>
    </row>
    <row r="124" spans="1:26" x14ac:dyDescent="0.25">
      <c r="B124" s="183"/>
      <c r="C124" s="183"/>
      <c r="D124" s="183"/>
      <c r="E124" s="183"/>
      <c r="F124" s="183"/>
      <c r="G124" s="183"/>
      <c r="H124" s="183"/>
      <c r="I124" s="183"/>
      <c r="J124" s="183"/>
      <c r="K124" s="183"/>
      <c r="L124" s="183"/>
      <c r="M124" s="183"/>
      <c r="N124" s="183"/>
      <c r="O124" s="183"/>
      <c r="P124" s="183"/>
      <c r="Q124" s="183"/>
      <c r="R124" s="183"/>
      <c r="S124" s="190"/>
    </row>
    <row r="125" spans="1:26" ht="27.95" customHeight="1" x14ac:dyDescent="0.25">
      <c r="B125" s="2667" t="s">
        <v>2366</v>
      </c>
      <c r="C125" s="2668"/>
      <c r="D125" s="2668"/>
      <c r="E125" s="2668"/>
      <c r="F125" s="2668"/>
      <c r="G125" s="2668"/>
      <c r="H125" s="2668"/>
      <c r="I125" s="2668"/>
      <c r="J125" s="2668"/>
      <c r="K125" s="2668"/>
      <c r="L125" s="2669"/>
      <c r="M125" s="10"/>
      <c r="N125" s="2"/>
      <c r="O125" s="2"/>
      <c r="P125" s="2"/>
      <c r="Q125" s="2"/>
      <c r="R125" s="2"/>
      <c r="S125" s="172"/>
    </row>
    <row r="126" spans="1:26" ht="27.95" customHeight="1" x14ac:dyDescent="0.25">
      <c r="B126" s="2670" t="s">
        <v>3189</v>
      </c>
      <c r="C126" s="2671"/>
      <c r="D126" s="2671"/>
      <c r="E126" s="2671"/>
      <c r="F126" s="2671"/>
      <c r="G126" s="2671"/>
      <c r="H126" s="2671"/>
      <c r="I126" s="2671"/>
      <c r="J126" s="2671"/>
      <c r="K126" s="2671"/>
      <c r="L126" s="2671"/>
      <c r="M126" s="2671"/>
      <c r="N126" s="2671"/>
      <c r="O126" s="2671"/>
      <c r="P126" s="2671"/>
      <c r="Q126" s="2671"/>
      <c r="R126" s="2671"/>
      <c r="S126" s="2672"/>
    </row>
    <row r="127" spans="1:26" x14ac:dyDescent="0.25">
      <c r="B127" s="2"/>
      <c r="C127" s="2"/>
      <c r="D127" s="2"/>
      <c r="E127" s="2"/>
      <c r="F127" s="2"/>
      <c r="G127" s="2"/>
      <c r="H127" s="2"/>
      <c r="I127" s="2"/>
      <c r="J127" s="2"/>
      <c r="K127" s="2"/>
      <c r="L127" s="2"/>
      <c r="M127" s="2"/>
      <c r="N127" s="2"/>
      <c r="O127" s="2"/>
      <c r="P127" s="2"/>
      <c r="Q127" s="2"/>
      <c r="R127" s="2"/>
      <c r="S127" s="2"/>
    </row>
    <row r="128" spans="1:26" x14ac:dyDescent="0.25">
      <c r="B128" s="874"/>
      <c r="C128" s="874"/>
      <c r="D128" s="874"/>
      <c r="E128" s="874"/>
      <c r="F128" s="874"/>
      <c r="G128" s="874"/>
      <c r="H128" s="874"/>
      <c r="I128" s="874"/>
      <c r="J128" s="874"/>
      <c r="K128" s="874"/>
      <c r="L128" s="874"/>
      <c r="M128" s="874"/>
      <c r="N128" s="874"/>
      <c r="O128" s="874"/>
      <c r="P128" s="874"/>
      <c r="Q128" s="874"/>
      <c r="R128" s="874"/>
      <c r="S128" s="874"/>
      <c r="T128" s="874"/>
      <c r="U128" s="874"/>
      <c r="V128" s="874"/>
    </row>
    <row r="129" spans="1:26" x14ac:dyDescent="0.25">
      <c r="B129" s="875"/>
      <c r="C129" s="875"/>
      <c r="D129" s="875"/>
      <c r="E129" s="875"/>
      <c r="F129" s="875"/>
      <c r="G129" s="875"/>
      <c r="H129" s="875"/>
      <c r="I129" s="875"/>
      <c r="J129" s="875"/>
      <c r="K129" s="875"/>
      <c r="L129" s="875"/>
      <c r="M129" s="875"/>
      <c r="N129" s="875"/>
      <c r="O129" s="875"/>
      <c r="P129" s="875"/>
      <c r="Q129" s="875"/>
      <c r="R129" s="875"/>
      <c r="S129" s="875"/>
      <c r="T129" s="875"/>
      <c r="U129" s="875"/>
      <c r="V129" s="875"/>
    </row>
    <row r="130" spans="1:26" ht="25.5" x14ac:dyDescent="0.25">
      <c r="B130" s="742" t="s">
        <v>2328</v>
      </c>
      <c r="C130" s="183"/>
      <c r="D130" s="183"/>
      <c r="E130" s="183"/>
      <c r="F130" s="183"/>
      <c r="G130" s="183"/>
      <c r="H130" s="183"/>
      <c r="I130" s="183"/>
      <c r="J130" s="183"/>
      <c r="K130" s="183"/>
      <c r="L130" s="183"/>
    </row>
    <row r="131" spans="1:26" s="177" customFormat="1" ht="3" customHeight="1" x14ac:dyDescent="0.25">
      <c r="A131"/>
      <c r="G131" s="182"/>
      <c r="H131" s="184"/>
      <c r="I131" s="182"/>
      <c r="W131"/>
      <c r="X131"/>
      <c r="Y131"/>
      <c r="Z131"/>
    </row>
    <row r="132" spans="1:26" s="64" customFormat="1" ht="27.95" customHeight="1" x14ac:dyDescent="0.25">
      <c r="A132"/>
      <c r="B132" s="2587" t="s">
        <v>3191</v>
      </c>
      <c r="C132" s="2588"/>
      <c r="D132" s="2588"/>
      <c r="E132" s="2588"/>
      <c r="F132" s="2588"/>
      <c r="G132" s="2588"/>
      <c r="H132" s="2588"/>
      <c r="I132" s="2588"/>
      <c r="J132" s="2588"/>
      <c r="K132" s="2588"/>
      <c r="L132" s="2588"/>
      <c r="M132" s="2588"/>
      <c r="N132" s="2588"/>
      <c r="O132" s="2588"/>
      <c r="P132" s="2588"/>
      <c r="Q132" s="2588"/>
      <c r="R132" s="2588"/>
      <c r="S132" s="2589"/>
      <c r="V132" s="64" t="s">
        <v>3199</v>
      </c>
      <c r="W132"/>
      <c r="X132"/>
      <c r="Y132"/>
      <c r="Z132"/>
    </row>
    <row r="133" spans="1:26" s="64" customFormat="1" ht="27.95" customHeight="1" x14ac:dyDescent="0.25">
      <c r="A133"/>
      <c r="B133" s="1762" t="s">
        <v>2367</v>
      </c>
      <c r="C133" s="1762"/>
      <c r="D133" s="1762"/>
      <c r="E133" s="1762"/>
      <c r="F133" s="1762"/>
      <c r="G133" s="1762"/>
      <c r="H133" s="1762"/>
      <c r="I133" s="1762"/>
      <c r="J133" s="1762"/>
      <c r="K133" s="1762"/>
      <c r="L133" s="1762"/>
      <c r="M133" s="1762"/>
      <c r="N133" s="2595" t="s">
        <v>3192</v>
      </c>
      <c r="O133" s="2596"/>
      <c r="P133" s="2596"/>
      <c r="Q133" s="2596"/>
      <c r="R133" s="2596"/>
      <c r="S133" s="2597"/>
      <c r="W133"/>
      <c r="X133"/>
      <c r="Y133"/>
      <c r="Z133"/>
    </row>
    <row r="134" spans="1:26" s="64" customFormat="1" ht="27.95" customHeight="1" x14ac:dyDescent="0.25">
      <c r="A134"/>
      <c r="B134" s="1762" t="s">
        <v>2365</v>
      </c>
      <c r="C134" s="1762"/>
      <c r="D134" s="1762"/>
      <c r="E134" s="1762"/>
      <c r="F134" s="1762"/>
      <c r="G134" s="1762"/>
      <c r="H134" s="1762"/>
      <c r="I134" s="1762"/>
      <c r="J134" s="2666" t="s">
        <v>3193</v>
      </c>
      <c r="K134" s="2666"/>
      <c r="L134" s="2666"/>
      <c r="M134" s="2666"/>
      <c r="N134" s="2586" t="s">
        <v>3194</v>
      </c>
      <c r="O134" s="2586"/>
      <c r="P134" s="2586"/>
      <c r="Q134" s="2586" t="s">
        <v>3195</v>
      </c>
      <c r="R134" s="2586"/>
      <c r="S134" s="2586"/>
      <c r="W134"/>
      <c r="X134"/>
      <c r="Y134"/>
      <c r="Z134"/>
    </row>
    <row r="135" spans="1:26" s="64" customFormat="1" ht="14.1" customHeight="1" x14ac:dyDescent="0.25">
      <c r="A135"/>
      <c r="B135" s="183"/>
      <c r="C135" s="183"/>
      <c r="D135" s="183"/>
      <c r="E135" s="183"/>
      <c r="F135" s="183"/>
      <c r="G135" s="183"/>
      <c r="H135" s="183"/>
      <c r="I135" s="183"/>
      <c r="J135" s="183"/>
      <c r="K135" s="183"/>
      <c r="M135" s="183"/>
      <c r="N135" s="183"/>
      <c r="O135" s="183"/>
      <c r="P135" s="183"/>
      <c r="Q135" s="183"/>
      <c r="R135" s="183"/>
      <c r="S135" s="183"/>
      <c r="W135"/>
      <c r="X135"/>
      <c r="Y135"/>
      <c r="Z135"/>
    </row>
    <row r="136" spans="1:26" s="64" customFormat="1" ht="14.1" customHeight="1" x14ac:dyDescent="0.25">
      <c r="A136"/>
      <c r="B136" s="183"/>
      <c r="C136" s="183"/>
      <c r="E136" s="183"/>
      <c r="F136" s="2604" t="s">
        <v>2368</v>
      </c>
      <c r="H136" s="2604" t="s">
        <v>2368</v>
      </c>
      <c r="I136" s="183"/>
      <c r="J136" s="183"/>
      <c r="L136" s="2604" t="s">
        <v>2368</v>
      </c>
      <c r="M136" s="183"/>
      <c r="N136" s="183"/>
      <c r="O136" s="2604" t="s">
        <v>2368</v>
      </c>
      <c r="P136" s="183"/>
      <c r="R136" s="2629" t="s">
        <v>2368</v>
      </c>
      <c r="S136" s="183"/>
      <c r="W136"/>
      <c r="X136"/>
      <c r="Y136"/>
      <c r="Z136"/>
    </row>
    <row r="137" spans="1:26" s="64" customFormat="1" ht="27.95" customHeight="1" x14ac:dyDescent="0.25">
      <c r="A137"/>
      <c r="B137" s="183"/>
      <c r="C137" s="183"/>
      <c r="E137" s="183"/>
      <c r="F137" s="1665"/>
      <c r="H137" s="1665"/>
      <c r="I137" s="183"/>
      <c r="J137" s="183"/>
      <c r="L137" s="1665"/>
      <c r="M137" s="183"/>
      <c r="N137" s="183"/>
      <c r="O137" s="1665"/>
      <c r="P137" s="183"/>
      <c r="R137" s="2645"/>
      <c r="S137" s="183"/>
      <c r="W137"/>
      <c r="X137"/>
      <c r="Y137"/>
      <c r="Z137"/>
    </row>
    <row r="138" spans="1:26" s="64" customFormat="1" ht="14.1" customHeight="1" x14ac:dyDescent="0.25">
      <c r="A138"/>
      <c r="B138" s="183"/>
      <c r="C138" s="183"/>
      <c r="D138" s="183"/>
      <c r="E138" s="183"/>
      <c r="F138" s="183"/>
      <c r="G138" s="173"/>
      <c r="H138" s="183"/>
      <c r="I138" s="183"/>
      <c r="J138" s="183"/>
      <c r="K138" s="173"/>
      <c r="L138" s="183"/>
      <c r="M138" s="183"/>
      <c r="N138" s="183"/>
      <c r="O138" s="173"/>
      <c r="P138" s="183"/>
      <c r="Q138" s="183"/>
      <c r="R138" s="183"/>
      <c r="S138" s="183"/>
      <c r="W138"/>
      <c r="X138"/>
      <c r="Y138"/>
      <c r="Z138"/>
    </row>
    <row r="139" spans="1:26" s="64" customFormat="1" ht="27.95" customHeight="1" x14ac:dyDescent="0.25">
      <c r="A139"/>
      <c r="B139" s="2598" t="s">
        <v>2368</v>
      </c>
      <c r="C139" s="2659"/>
      <c r="D139" s="2660"/>
      <c r="E139" s="183"/>
      <c r="F139" s="183"/>
      <c r="G139" s="2"/>
      <c r="H139" s="2"/>
      <c r="I139" s="2"/>
      <c r="J139" s="183"/>
      <c r="K139" s="173"/>
      <c r="L139" s="183"/>
      <c r="M139" s="183"/>
      <c r="N139" s="183"/>
      <c r="O139" s="173"/>
      <c r="P139" s="183"/>
      <c r="Q139" s="183"/>
      <c r="R139" s="183"/>
      <c r="S139" s="183"/>
      <c r="W139"/>
      <c r="X139"/>
      <c r="Y139"/>
      <c r="Z139"/>
    </row>
    <row r="140" spans="1:26" s="64" customFormat="1" ht="27.95" customHeight="1" x14ac:dyDescent="0.25">
      <c r="A140"/>
      <c r="B140" s="2601" t="s">
        <v>3202</v>
      </c>
      <c r="C140" s="2602"/>
      <c r="D140" s="2602"/>
      <c r="E140" s="2602"/>
      <c r="F140" s="2602"/>
      <c r="G140" s="2602"/>
      <c r="H140" s="2602"/>
      <c r="I140" s="2603"/>
      <c r="J140" s="2"/>
      <c r="K140" s="183"/>
      <c r="L140" s="183"/>
      <c r="M140" s="183"/>
      <c r="N140" s="183"/>
      <c r="O140" s="183"/>
      <c r="P140" s="183"/>
      <c r="Q140" s="183"/>
      <c r="R140" s="183"/>
      <c r="S140" s="183"/>
      <c r="W140"/>
      <c r="X140"/>
      <c r="Y140"/>
      <c r="Z140"/>
    </row>
    <row r="141" spans="1:26" s="64" customFormat="1" ht="14.1" customHeight="1" x14ac:dyDescent="0.25">
      <c r="A141"/>
      <c r="B141" s="1086"/>
      <c r="C141" s="1086"/>
      <c r="D141" s="1086"/>
      <c r="E141" s="1086"/>
      <c r="F141" s="1086"/>
      <c r="G141" s="1086"/>
      <c r="H141" s="1086"/>
      <c r="I141" s="1086"/>
      <c r="J141" s="1086"/>
      <c r="K141" s="1086"/>
      <c r="L141" s="1086"/>
      <c r="M141" s="1086"/>
      <c r="N141" s="1086"/>
      <c r="O141" s="1086"/>
      <c r="P141" s="1086"/>
      <c r="Q141" s="1086"/>
      <c r="R141" s="1086"/>
      <c r="S141" s="1086"/>
      <c r="T141" s="1086"/>
      <c r="U141" s="1086"/>
      <c r="V141" s="1086"/>
      <c r="W141"/>
      <c r="X141"/>
      <c r="Y141"/>
      <c r="Z141"/>
    </row>
    <row r="142" spans="1:26" x14ac:dyDescent="0.25">
      <c r="B142" s="875"/>
      <c r="C142" s="875"/>
      <c r="D142" s="875"/>
      <c r="E142" s="875"/>
      <c r="F142" s="875"/>
      <c r="G142" s="875"/>
      <c r="H142" s="875"/>
      <c r="I142" s="875"/>
      <c r="J142" s="875"/>
      <c r="K142" s="875"/>
      <c r="L142" s="875"/>
      <c r="M142" s="875"/>
      <c r="N142" s="875"/>
      <c r="O142" s="875"/>
      <c r="P142" s="875"/>
      <c r="Q142" s="875"/>
      <c r="R142" s="875"/>
      <c r="S142" s="875"/>
      <c r="T142" s="875"/>
      <c r="U142" s="875"/>
      <c r="V142" s="875"/>
    </row>
    <row r="143" spans="1:26" s="64" customFormat="1" ht="34.5" customHeight="1" x14ac:dyDescent="0.25">
      <c r="A143"/>
      <c r="B143" s="742" t="s">
        <v>2328</v>
      </c>
      <c r="W143"/>
      <c r="X143"/>
      <c r="Y143"/>
      <c r="Z143"/>
    </row>
    <row r="144" spans="1:26" s="64" customFormat="1" ht="4.5" customHeight="1" x14ac:dyDescent="0.25">
      <c r="A144"/>
      <c r="B144" s="742"/>
      <c r="W144"/>
      <c r="X144"/>
      <c r="Y144"/>
      <c r="Z144"/>
    </row>
    <row r="145" spans="1:26" s="64" customFormat="1" ht="29.25" customHeight="1" x14ac:dyDescent="0.25">
      <c r="A145"/>
      <c r="B145" s="2587" t="s">
        <v>2369</v>
      </c>
      <c r="C145" s="2588"/>
      <c r="D145" s="2588"/>
      <c r="E145" s="2588"/>
      <c r="F145" s="2588"/>
      <c r="G145" s="2588"/>
      <c r="H145" s="2588"/>
      <c r="I145" s="2588"/>
      <c r="J145" s="2588"/>
      <c r="K145" s="2588"/>
      <c r="L145" s="2588"/>
      <c r="M145" s="2588"/>
      <c r="N145" s="2588"/>
      <c r="O145" s="2588"/>
      <c r="P145" s="2588"/>
      <c r="Q145" s="2588"/>
      <c r="R145" s="2588"/>
      <c r="S145" s="2589"/>
      <c r="V145" s="64" t="s">
        <v>3198</v>
      </c>
      <c r="W145"/>
      <c r="X145"/>
      <c r="Y145"/>
      <c r="Z145"/>
    </row>
    <row r="146" spans="1:26" s="64" customFormat="1" ht="21" customHeight="1" x14ac:dyDescent="0.25">
      <c r="A146"/>
      <c r="B146" s="1087"/>
      <c r="C146" s="1088"/>
      <c r="D146" s="1088"/>
      <c r="E146" s="1088"/>
      <c r="F146" s="1088"/>
      <c r="G146" s="1088"/>
      <c r="H146" s="1088"/>
      <c r="I146" s="1088"/>
      <c r="J146" s="1088"/>
      <c r="K146" s="1088"/>
      <c r="L146" s="1088"/>
      <c r="M146" s="1088"/>
      <c r="N146" s="2"/>
      <c r="O146" s="2"/>
      <c r="P146" s="2"/>
      <c r="Q146" s="2"/>
      <c r="R146" s="2"/>
      <c r="S146" s="2"/>
      <c r="W146"/>
      <c r="X146"/>
      <c r="Y146"/>
      <c r="Z146"/>
    </row>
    <row r="147" spans="1:26" s="64" customFormat="1" ht="29.25" customHeight="1" x14ac:dyDescent="0.25">
      <c r="A147"/>
      <c r="B147" s="2646" t="s">
        <v>3201</v>
      </c>
      <c r="C147" s="2646"/>
      <c r="D147" s="2646"/>
      <c r="E147" s="2646"/>
      <c r="F147" s="2646"/>
      <c r="G147" s="2646"/>
      <c r="H147" s="2646"/>
      <c r="I147" s="2646"/>
      <c r="J147" s="2646"/>
      <c r="K147" s="2646"/>
      <c r="L147" s="2646"/>
      <c r="M147" s="2646"/>
      <c r="W147"/>
      <c r="X147"/>
      <c r="Y147"/>
      <c r="Z147"/>
    </row>
    <row r="148" spans="1:26" s="64" customFormat="1" ht="33.75" customHeight="1" x14ac:dyDescent="0.25">
      <c r="A148"/>
      <c r="B148" s="2661" t="s">
        <v>3203</v>
      </c>
      <c r="C148" s="2662"/>
      <c r="D148" s="2662"/>
      <c r="E148" s="2662"/>
      <c r="F148" s="2662"/>
      <c r="G148" s="2662"/>
      <c r="H148" s="2662"/>
      <c r="I148" s="2662"/>
      <c r="J148" s="2662"/>
      <c r="K148" s="2662"/>
      <c r="L148" s="2662"/>
      <c r="M148" s="2662"/>
      <c r="N148" s="2662"/>
      <c r="O148" s="2662"/>
      <c r="P148" s="2662"/>
      <c r="Q148" s="2662"/>
      <c r="R148" s="2662"/>
      <c r="S148" s="2663"/>
      <c r="T148" s="488"/>
      <c r="U148" s="488"/>
      <c r="V148" s="488"/>
      <c r="W148" s="488"/>
      <c r="X148" s="488"/>
      <c r="Y148" s="488"/>
      <c r="Z148"/>
    </row>
    <row r="149" spans="1:26" s="64" customFormat="1" ht="14.1" customHeight="1" x14ac:dyDescent="0.25">
      <c r="A149"/>
      <c r="W149"/>
      <c r="X149"/>
      <c r="Y149"/>
      <c r="Z149"/>
    </row>
    <row r="150" spans="1:26" s="64" customFormat="1" ht="14.1" customHeight="1" x14ac:dyDescent="0.25">
      <c r="A150"/>
      <c r="W150"/>
      <c r="X150"/>
      <c r="Y150"/>
      <c r="Z150"/>
    </row>
    <row r="151" spans="1:26" s="64" customFormat="1" ht="14.1" customHeight="1" x14ac:dyDescent="0.25">
      <c r="A151"/>
      <c r="W151"/>
      <c r="X151"/>
      <c r="Y151"/>
      <c r="Z151"/>
    </row>
    <row r="152" spans="1:26" x14ac:dyDescent="0.25">
      <c r="B152" s="874"/>
      <c r="C152" s="874"/>
      <c r="D152" s="874"/>
      <c r="E152" s="874"/>
      <c r="F152" s="874"/>
      <c r="G152" s="874"/>
      <c r="H152" s="874"/>
      <c r="I152" s="874"/>
      <c r="J152" s="874"/>
      <c r="K152" s="874"/>
      <c r="L152" s="874"/>
      <c r="M152" s="874"/>
      <c r="N152" s="874"/>
      <c r="O152" s="874"/>
      <c r="P152" s="874"/>
      <c r="Q152" s="874"/>
      <c r="R152" s="874"/>
      <c r="S152" s="874"/>
      <c r="T152" s="874"/>
      <c r="U152" s="874"/>
      <c r="V152" s="874"/>
    </row>
    <row r="153" spans="1:26" s="177" customFormat="1" x14ac:dyDescent="0.25">
      <c r="A153"/>
      <c r="B153" s="875"/>
      <c r="C153" s="875"/>
      <c r="D153" s="875"/>
      <c r="E153" s="875"/>
      <c r="F153" s="875"/>
      <c r="G153" s="875"/>
      <c r="H153" s="875"/>
      <c r="I153" s="875"/>
      <c r="J153" s="875"/>
      <c r="K153" s="875"/>
      <c r="L153" s="875"/>
      <c r="M153" s="875"/>
      <c r="N153" s="875"/>
      <c r="O153" s="875"/>
      <c r="P153" s="875"/>
      <c r="Q153" s="875"/>
      <c r="R153" s="875"/>
      <c r="S153" s="875"/>
      <c r="T153" s="875"/>
      <c r="U153" s="875"/>
      <c r="V153" s="875"/>
      <c r="W153"/>
      <c r="X153"/>
      <c r="Y153"/>
      <c r="Z153"/>
    </row>
    <row r="154" spans="1:26" ht="25.5" x14ac:dyDescent="0.25">
      <c r="B154" s="742" t="s">
        <v>2328</v>
      </c>
      <c r="C154" s="183"/>
      <c r="D154" s="183"/>
      <c r="E154" s="183"/>
      <c r="F154" s="183"/>
      <c r="G154" s="183"/>
      <c r="H154" s="183"/>
      <c r="I154" s="183"/>
      <c r="J154" s="183"/>
      <c r="K154" s="183"/>
      <c r="L154" s="183"/>
      <c r="T154" s="177"/>
    </row>
    <row r="155" spans="1:26" s="177" customFormat="1" ht="3" customHeight="1" x14ac:dyDescent="0.25">
      <c r="A155"/>
      <c r="G155" s="182"/>
      <c r="H155" s="184"/>
      <c r="I155" s="182"/>
      <c r="W155"/>
      <c r="X155"/>
      <c r="Y155"/>
      <c r="Z155"/>
    </row>
    <row r="156" spans="1:26" s="185" customFormat="1" ht="27.95" customHeight="1" x14ac:dyDescent="0.25">
      <c r="A156"/>
      <c r="B156" s="2587" t="s">
        <v>2369</v>
      </c>
      <c r="C156" s="2588"/>
      <c r="D156" s="2588"/>
      <c r="E156" s="2588"/>
      <c r="F156" s="2588"/>
      <c r="G156" s="2588"/>
      <c r="H156" s="2588"/>
      <c r="I156" s="2588"/>
      <c r="J156" s="2588"/>
      <c r="K156" s="2588"/>
      <c r="L156" s="2588"/>
      <c r="M156" s="2588"/>
      <c r="N156" s="2588"/>
      <c r="O156" s="2588"/>
      <c r="P156" s="2588"/>
      <c r="Q156" s="2588"/>
      <c r="R156" s="2588"/>
      <c r="S156" s="2589"/>
      <c r="W156"/>
      <c r="X156"/>
      <c r="Y156"/>
      <c r="Z156"/>
    </row>
    <row r="157" spans="1:26" s="185" customFormat="1" ht="14.1" customHeight="1" x14ac:dyDescent="0.25">
      <c r="A157"/>
      <c r="B157" s="183"/>
      <c r="C157" s="183"/>
      <c r="D157" s="183"/>
      <c r="E157" s="183"/>
      <c r="F157" s="183"/>
      <c r="G157" s="183"/>
      <c r="H157" s="183"/>
      <c r="I157" s="183"/>
      <c r="J157" s="183"/>
      <c r="K157" s="183"/>
      <c r="L157" s="183"/>
      <c r="M157" s="183"/>
      <c r="N157" s="183"/>
      <c r="O157" s="183"/>
      <c r="P157" s="183"/>
      <c r="Q157" s="183"/>
      <c r="R157" s="183"/>
      <c r="S157" s="191"/>
      <c r="V157" s="185">
        <v>7</v>
      </c>
      <c r="W157"/>
      <c r="X157"/>
      <c r="Y157"/>
      <c r="Z157"/>
    </row>
    <row r="158" spans="1:26" s="185" customFormat="1" ht="27.95" customHeight="1" x14ac:dyDescent="0.25">
      <c r="A158"/>
      <c r="B158" s="2646" t="s">
        <v>2370</v>
      </c>
      <c r="C158" s="2646"/>
      <c r="D158" s="2646"/>
      <c r="E158" s="2646"/>
      <c r="F158" s="2646"/>
      <c r="G158" s="2646"/>
      <c r="H158" s="2646"/>
      <c r="I158" s="2646"/>
      <c r="J158" s="2646"/>
      <c r="K158" s="2646"/>
      <c r="L158" s="2646"/>
      <c r="M158" s="2646"/>
      <c r="N158" s="2647" t="s">
        <v>2371</v>
      </c>
      <c r="O158" s="2648"/>
      <c r="P158" s="2648"/>
      <c r="Q158" s="2648"/>
      <c r="R158" s="2648"/>
      <c r="S158" s="2649"/>
      <c r="W158"/>
      <c r="X158"/>
      <c r="Y158"/>
      <c r="Z158"/>
    </row>
    <row r="159" spans="1:26" s="185" customFormat="1" ht="27.95" customHeight="1" x14ac:dyDescent="0.25">
      <c r="A159"/>
      <c r="B159" s="2618" t="s">
        <v>2372</v>
      </c>
      <c r="C159" s="2619"/>
      <c r="D159" s="2619"/>
      <c r="E159" s="2619"/>
      <c r="F159" s="2619"/>
      <c r="G159" s="2619"/>
      <c r="H159" s="2619"/>
      <c r="I159" s="2619"/>
      <c r="J159" s="2619"/>
      <c r="K159" s="2619"/>
      <c r="L159" s="2619"/>
      <c r="M159" s="2619"/>
      <c r="N159" s="2619"/>
      <c r="O159" s="2619"/>
      <c r="P159" s="2619"/>
      <c r="Q159" s="2619"/>
      <c r="R159" s="2619"/>
      <c r="S159" s="2620"/>
      <c r="W159"/>
      <c r="X159"/>
      <c r="Y159"/>
      <c r="Z159"/>
    </row>
    <row r="160" spans="1:26" s="185" customFormat="1" x14ac:dyDescent="0.25">
      <c r="A160"/>
      <c r="W160"/>
      <c r="X160"/>
      <c r="Y160"/>
      <c r="Z160"/>
    </row>
    <row r="161" spans="1:26" x14ac:dyDescent="0.25">
      <c r="B161" s="874"/>
      <c r="C161" s="874"/>
      <c r="D161" s="874"/>
      <c r="E161" s="874"/>
      <c r="F161" s="874"/>
      <c r="G161" s="874"/>
      <c r="H161" s="874"/>
      <c r="I161" s="874"/>
      <c r="J161" s="874"/>
      <c r="K161" s="874"/>
      <c r="L161" s="874"/>
      <c r="M161" s="874"/>
      <c r="N161" s="874"/>
      <c r="O161" s="874"/>
      <c r="P161" s="874"/>
      <c r="Q161" s="874"/>
      <c r="R161" s="874"/>
      <c r="S161" s="874"/>
      <c r="T161" s="874"/>
      <c r="U161" s="874"/>
      <c r="V161" s="874"/>
    </row>
    <row r="162" spans="1:26" x14ac:dyDescent="0.25">
      <c r="A162" s="416"/>
      <c r="B162" s="1153"/>
      <c r="C162" s="1153"/>
      <c r="D162" s="1153"/>
      <c r="E162" s="1153"/>
      <c r="F162" s="1153"/>
      <c r="G162" s="1153"/>
      <c r="H162" s="1153"/>
      <c r="I162" s="1153"/>
      <c r="J162" s="1153"/>
      <c r="K162" s="1153"/>
      <c r="L162" s="1153"/>
      <c r="M162" s="1153"/>
      <c r="N162" s="1153"/>
      <c r="O162" s="1153"/>
      <c r="P162" s="1153"/>
      <c r="Q162" s="1153"/>
      <c r="R162" s="1153"/>
      <c r="S162" s="1153"/>
      <c r="T162" s="1153"/>
      <c r="U162" s="875"/>
      <c r="V162" s="875"/>
    </row>
    <row r="163" spans="1:26" ht="25.5" x14ac:dyDescent="0.25">
      <c r="A163" s="416"/>
      <c r="B163" s="1154" t="s">
        <v>2324</v>
      </c>
      <c r="C163" s="866"/>
      <c r="D163" s="866"/>
      <c r="E163" s="866"/>
      <c r="F163" s="866"/>
      <c r="G163" s="866"/>
      <c r="H163" s="866"/>
      <c r="I163" s="866"/>
      <c r="J163" s="866"/>
      <c r="K163" s="866"/>
      <c r="L163" s="866"/>
      <c r="M163" s="867"/>
      <c r="N163" s="867"/>
      <c r="O163" s="867"/>
      <c r="P163" s="867"/>
      <c r="Q163" s="867"/>
      <c r="R163" s="867"/>
      <c r="S163" s="867"/>
      <c r="T163" s="1155"/>
    </row>
    <row r="164" spans="1:26" s="177" customFormat="1" ht="3" customHeight="1" x14ac:dyDescent="0.25">
      <c r="A164" s="416"/>
      <c r="B164" s="1155"/>
      <c r="C164" s="1155"/>
      <c r="D164" s="1155"/>
      <c r="E164" s="1155"/>
      <c r="F164" s="1155"/>
      <c r="G164" s="1156"/>
      <c r="H164" s="1157"/>
      <c r="I164" s="1156"/>
      <c r="J164" s="1155"/>
      <c r="K164" s="1155"/>
      <c r="L164" s="1155"/>
      <c r="M164" s="1155"/>
      <c r="N164" s="1155"/>
      <c r="O164" s="1155"/>
      <c r="P164" s="1155"/>
      <c r="Q164" s="1155"/>
      <c r="R164" s="1155"/>
      <c r="S164" s="1155"/>
      <c r="T164" s="1155"/>
      <c r="W164"/>
      <c r="X164"/>
      <c r="Y164"/>
      <c r="Z164"/>
    </row>
    <row r="165" spans="1:26" s="64" customFormat="1" ht="27.95" customHeight="1" x14ac:dyDescent="0.25">
      <c r="A165" s="416"/>
      <c r="B165" s="2587" t="s">
        <v>2365</v>
      </c>
      <c r="C165" s="2588"/>
      <c r="D165" s="2588"/>
      <c r="E165" s="2588"/>
      <c r="F165" s="2588"/>
      <c r="G165" s="2588"/>
      <c r="H165" s="2588"/>
      <c r="I165" s="2588"/>
      <c r="J165" s="2588"/>
      <c r="K165" s="2588"/>
      <c r="L165" s="2588"/>
      <c r="M165" s="2588"/>
      <c r="N165" s="2588"/>
      <c r="O165" s="2588"/>
      <c r="P165" s="2588"/>
      <c r="Q165" s="2588"/>
      <c r="R165" s="2588"/>
      <c r="S165" s="2589"/>
      <c r="T165" s="1158"/>
      <c r="V165" s="64">
        <v>8</v>
      </c>
      <c r="W165"/>
      <c r="X165"/>
      <c r="Y165"/>
      <c r="Z165"/>
    </row>
    <row r="166" spans="1:26" s="64" customFormat="1" ht="27.95" customHeight="1" x14ac:dyDescent="0.25">
      <c r="A166" s="416"/>
      <c r="B166" s="2642" t="s">
        <v>2373</v>
      </c>
      <c r="C166" s="2642"/>
      <c r="D166" s="2642"/>
      <c r="E166" s="2642"/>
      <c r="F166" s="2642"/>
      <c r="G166" s="2642"/>
      <c r="H166" s="2642"/>
      <c r="I166" s="2642"/>
      <c r="J166" s="2642"/>
      <c r="K166" s="2642"/>
      <c r="L166" s="2642"/>
      <c r="M166" s="2642"/>
      <c r="N166" s="2638" t="s">
        <v>2374</v>
      </c>
      <c r="O166" s="2639"/>
      <c r="P166" s="2639"/>
      <c r="Q166" s="2639"/>
      <c r="R166" s="2639"/>
      <c r="S166" s="2640"/>
      <c r="T166" s="1158"/>
      <c r="W166"/>
      <c r="X166"/>
      <c r="Y166"/>
      <c r="Z166"/>
    </row>
    <row r="167" spans="1:26" s="64" customFormat="1" ht="27.95" customHeight="1" x14ac:dyDescent="0.25">
      <c r="A167" s="416"/>
      <c r="B167" s="2579" t="s">
        <v>3765</v>
      </c>
      <c r="C167" s="2580"/>
      <c r="D167" s="2580"/>
      <c r="E167" s="2580"/>
      <c r="F167" s="2580"/>
      <c r="G167" s="2580"/>
      <c r="H167" s="2580"/>
      <c r="I167" s="2580"/>
      <c r="J167" s="2580"/>
      <c r="K167" s="2580"/>
      <c r="L167" s="2581"/>
      <c r="M167" s="703"/>
      <c r="N167" s="73"/>
      <c r="O167" s="866"/>
      <c r="P167" s="866"/>
      <c r="Q167" s="866"/>
      <c r="R167" s="866"/>
      <c r="S167" s="866"/>
      <c r="T167" s="1158"/>
      <c r="W167"/>
      <c r="X167"/>
      <c r="Y167"/>
      <c r="Z167"/>
    </row>
    <row r="168" spans="1:26" s="64" customFormat="1" ht="27.95" customHeight="1" x14ac:dyDescent="0.25">
      <c r="A168" s="416"/>
      <c r="B168" s="2642" t="s">
        <v>3766</v>
      </c>
      <c r="C168" s="2642"/>
      <c r="D168" s="2642"/>
      <c r="E168" s="2642"/>
      <c r="F168" s="2642"/>
      <c r="G168" s="2642"/>
      <c r="H168" s="2642"/>
      <c r="I168" s="2642"/>
      <c r="J168" s="2642"/>
      <c r="K168" s="2642"/>
      <c r="L168" s="2642"/>
      <c r="M168" s="703"/>
      <c r="N168" s="73"/>
      <c r="O168" s="866"/>
      <c r="P168" s="866"/>
      <c r="Q168" s="866"/>
      <c r="R168" s="866"/>
      <c r="S168" s="866"/>
      <c r="T168" s="1158"/>
      <c r="W168"/>
      <c r="X168"/>
      <c r="Y168"/>
      <c r="Z168"/>
    </row>
    <row r="169" spans="1:26" s="64" customFormat="1" ht="20.25" customHeight="1" x14ac:dyDescent="0.25">
      <c r="A169" s="416"/>
      <c r="B169" s="2641"/>
      <c r="C169" s="2641"/>
      <c r="D169" s="2641"/>
      <c r="E169" s="2641"/>
      <c r="F169" s="2641"/>
      <c r="G169" s="2641"/>
      <c r="H169" s="2657"/>
      <c r="I169" s="2657"/>
      <c r="J169" s="2657"/>
      <c r="K169" s="2657"/>
      <c r="L169" s="2657"/>
      <c r="M169" s="2658"/>
      <c r="N169" s="2658"/>
      <c r="O169" s="2658"/>
      <c r="P169" s="2658"/>
      <c r="Q169" s="2658"/>
      <c r="R169" s="2658"/>
      <c r="S169" s="2658"/>
      <c r="T169" s="1158"/>
      <c r="W169"/>
      <c r="X169"/>
      <c r="Y169"/>
      <c r="Z169"/>
    </row>
    <row r="170" spans="1:26" s="64" customFormat="1" ht="27.95" customHeight="1" x14ac:dyDescent="0.25">
      <c r="A170" s="416"/>
      <c r="B170" s="2656" t="s">
        <v>2375</v>
      </c>
      <c r="C170" s="2656"/>
      <c r="D170" s="2656"/>
      <c r="E170" s="2656"/>
      <c r="F170" s="2656"/>
      <c r="G170" s="2656"/>
      <c r="H170" s="2703" t="s">
        <v>2376</v>
      </c>
      <c r="I170" s="2704"/>
      <c r="J170" s="2704"/>
      <c r="K170" s="2704"/>
      <c r="L170" s="2704"/>
      <c r="M170" s="632"/>
      <c r="N170" s="633"/>
      <c r="O170" s="633"/>
      <c r="P170" s="633"/>
      <c r="Q170" s="633"/>
      <c r="R170" s="633"/>
      <c r="S170" s="633"/>
      <c r="T170" s="1158"/>
      <c r="W170"/>
      <c r="X170"/>
      <c r="Y170"/>
      <c r="Z170"/>
    </row>
    <row r="171" spans="1:26" ht="27.95" customHeight="1" x14ac:dyDescent="0.25">
      <c r="A171" s="416"/>
      <c r="B171" s="2601" t="s">
        <v>2377</v>
      </c>
      <c r="C171" s="2602"/>
      <c r="D171" s="2602"/>
      <c r="E171" s="2602"/>
      <c r="F171" s="2602"/>
      <c r="G171" s="2602"/>
      <c r="H171" s="2602"/>
      <c r="I171" s="2602"/>
      <c r="J171" s="2602"/>
      <c r="K171" s="2602"/>
      <c r="L171" s="2603"/>
      <c r="M171" s="1159"/>
      <c r="N171" s="73"/>
      <c r="O171" s="73"/>
      <c r="P171" s="73"/>
      <c r="Q171" s="73"/>
      <c r="R171" s="73"/>
      <c r="S171" s="73"/>
      <c r="T171" s="867"/>
    </row>
    <row r="172" spans="1:26" x14ac:dyDescent="0.25">
      <c r="A172" s="416"/>
      <c r="B172" s="416"/>
      <c r="C172" s="416"/>
      <c r="D172" s="416"/>
      <c r="E172" s="416"/>
      <c r="F172" s="416"/>
      <c r="G172" s="416"/>
      <c r="H172" s="416"/>
      <c r="I172" s="416"/>
      <c r="J172" s="416"/>
      <c r="K172" s="416"/>
      <c r="L172" s="416"/>
      <c r="M172" s="416"/>
      <c r="N172" s="416"/>
      <c r="O172" s="416"/>
      <c r="P172" s="416"/>
      <c r="Q172" s="416"/>
      <c r="R172" s="416"/>
      <c r="S172" s="416"/>
      <c r="T172" s="416"/>
      <c r="U172"/>
      <c r="V172"/>
    </row>
    <row r="173" spans="1:26" x14ac:dyDescent="0.25">
      <c r="B173"/>
      <c r="C173"/>
      <c r="D173"/>
      <c r="E173"/>
      <c r="F173"/>
      <c r="G173"/>
      <c r="H173"/>
      <c r="I173"/>
      <c r="J173"/>
      <c r="K173"/>
      <c r="L173"/>
      <c r="M173"/>
      <c r="N173"/>
      <c r="O173"/>
      <c r="P173"/>
      <c r="Q173"/>
      <c r="R173"/>
      <c r="S173"/>
      <c r="T173"/>
      <c r="U173"/>
      <c r="V173"/>
    </row>
    <row r="174" spans="1:26" x14ac:dyDescent="0.25">
      <c r="B174" s="1153"/>
      <c r="C174" s="1153"/>
      <c r="D174" s="1153"/>
      <c r="E174" s="1153"/>
      <c r="F174" s="1153"/>
      <c r="G174" s="1153"/>
      <c r="H174" s="1153"/>
      <c r="I174" s="1153"/>
      <c r="J174" s="1153"/>
      <c r="K174" s="1153"/>
      <c r="L174" s="1153"/>
      <c r="M174" s="1153"/>
      <c r="N174" s="1153"/>
      <c r="O174" s="1153"/>
      <c r="P174" s="1153"/>
      <c r="Q174" s="1153"/>
      <c r="R174" s="1153"/>
      <c r="S174" s="1153"/>
      <c r="T174" s="1153"/>
      <c r="U174" s="875"/>
      <c r="V174" s="875"/>
    </row>
    <row r="175" spans="1:26" ht="25.5" x14ac:dyDescent="0.25">
      <c r="B175" s="743" t="s">
        <v>2328</v>
      </c>
      <c r="C175" s="866"/>
      <c r="D175" s="866"/>
      <c r="E175" s="866"/>
      <c r="F175" s="866"/>
      <c r="G175" s="866"/>
      <c r="H175" s="866"/>
      <c r="I175" s="866"/>
      <c r="J175" s="866"/>
      <c r="K175" s="866"/>
      <c r="L175" s="866"/>
      <c r="M175" s="867"/>
      <c r="N175" s="867"/>
      <c r="O175" s="867"/>
      <c r="P175" s="867"/>
      <c r="Q175" s="867"/>
      <c r="R175" s="867"/>
      <c r="S175" s="867"/>
      <c r="T175" s="1155"/>
    </row>
    <row r="176" spans="1:26" s="177" customFormat="1" ht="3" customHeight="1" x14ac:dyDescent="0.25">
      <c r="A176"/>
      <c r="B176" s="1155"/>
      <c r="C176" s="1155"/>
      <c r="D176" s="1155"/>
      <c r="E176" s="1155"/>
      <c r="F176" s="1155"/>
      <c r="G176" s="1156"/>
      <c r="H176" s="1157"/>
      <c r="I176" s="1156"/>
      <c r="J176" s="1155"/>
      <c r="K176" s="1155"/>
      <c r="L176" s="1155"/>
      <c r="M176" s="1155"/>
      <c r="N176" s="1155"/>
      <c r="O176" s="1155"/>
      <c r="P176" s="1155"/>
      <c r="Q176" s="1155"/>
      <c r="R176" s="1155"/>
      <c r="S176" s="1155"/>
      <c r="T176" s="1155"/>
      <c r="W176"/>
      <c r="X176"/>
      <c r="Y176"/>
      <c r="Z176"/>
    </row>
    <row r="177" spans="1:26" s="187" customFormat="1" ht="27.95" customHeight="1" x14ac:dyDescent="0.25">
      <c r="A177"/>
      <c r="B177" s="2587" t="s">
        <v>2365</v>
      </c>
      <c r="C177" s="2588"/>
      <c r="D177" s="2588"/>
      <c r="E177" s="2588"/>
      <c r="F177" s="2588"/>
      <c r="G177" s="2588"/>
      <c r="H177" s="2588"/>
      <c r="I177" s="2588"/>
      <c r="J177" s="2588"/>
      <c r="K177" s="2588"/>
      <c r="L177" s="2588"/>
      <c r="M177" s="2588"/>
      <c r="N177" s="2588"/>
      <c r="O177" s="2588"/>
      <c r="P177" s="2588"/>
      <c r="Q177" s="2588"/>
      <c r="R177" s="2588"/>
      <c r="S177" s="2589"/>
      <c r="T177" s="881"/>
      <c r="V177" s="64">
        <v>9</v>
      </c>
      <c r="W177"/>
      <c r="X177"/>
      <c r="Y177"/>
      <c r="Z177"/>
    </row>
    <row r="178" spans="1:26" s="187" customFormat="1" x14ac:dyDescent="0.25">
      <c r="A178"/>
      <c r="B178" s="866"/>
      <c r="C178" s="866"/>
      <c r="D178" s="866"/>
      <c r="E178" s="866"/>
      <c r="F178" s="866"/>
      <c r="G178" s="866"/>
      <c r="H178" s="866"/>
      <c r="I178" s="866"/>
      <c r="J178" s="866"/>
      <c r="K178" s="866"/>
      <c r="L178" s="866"/>
      <c r="M178" s="866"/>
      <c r="N178" s="866"/>
      <c r="O178" s="866"/>
      <c r="P178" s="866"/>
      <c r="Q178" s="866"/>
      <c r="R178" s="866"/>
      <c r="S178" s="866"/>
      <c r="T178" s="881"/>
      <c r="W178"/>
      <c r="X178"/>
      <c r="Y178"/>
      <c r="Z178"/>
    </row>
    <row r="179" spans="1:26" s="187" customFormat="1" ht="27.95" customHeight="1" x14ac:dyDescent="0.25">
      <c r="A179"/>
      <c r="B179" s="2712" t="s">
        <v>2378</v>
      </c>
      <c r="C179" s="2713"/>
      <c r="D179" s="2713"/>
      <c r="E179" s="2713"/>
      <c r="F179" s="2713"/>
      <c r="G179" s="2714"/>
      <c r="H179" s="2638" t="s">
        <v>2379</v>
      </c>
      <c r="I179" s="2639"/>
      <c r="J179" s="2639"/>
      <c r="K179" s="2639"/>
      <c r="L179" s="2640"/>
      <c r="M179" s="1160"/>
      <c r="N179" s="866"/>
      <c r="O179" s="866"/>
      <c r="P179" s="866"/>
      <c r="Q179" s="866"/>
      <c r="R179" s="866"/>
      <c r="S179" s="866"/>
      <c r="T179" s="881"/>
      <c r="W179"/>
      <c r="X179"/>
      <c r="Y179"/>
      <c r="Z179"/>
    </row>
    <row r="180" spans="1:26" s="187" customFormat="1" ht="27.95" customHeight="1" x14ac:dyDescent="0.25">
      <c r="A180"/>
      <c r="B180" s="2618" t="s">
        <v>2380</v>
      </c>
      <c r="C180" s="2619"/>
      <c r="D180" s="2619"/>
      <c r="E180" s="2619"/>
      <c r="F180" s="2619"/>
      <c r="G180" s="2619"/>
      <c r="H180" s="2619"/>
      <c r="I180" s="2619"/>
      <c r="J180" s="2619"/>
      <c r="K180" s="2619"/>
      <c r="L180" s="2620"/>
      <c r="M180" s="1028"/>
      <c r="N180" s="73"/>
      <c r="O180" s="73"/>
      <c r="P180" s="73"/>
      <c r="Q180" s="73"/>
      <c r="R180" s="73"/>
      <c r="S180" s="73"/>
      <c r="T180" s="881"/>
      <c r="W180"/>
      <c r="X180"/>
      <c r="Y180"/>
      <c r="Z180"/>
    </row>
    <row r="181" spans="1:26" x14ac:dyDescent="0.25">
      <c r="B181" s="416"/>
      <c r="C181" s="416"/>
      <c r="D181" s="416"/>
      <c r="E181" s="416"/>
      <c r="F181" s="416"/>
      <c r="G181" s="416"/>
      <c r="H181" s="416"/>
      <c r="I181" s="416"/>
      <c r="J181" s="416"/>
      <c r="K181" s="416"/>
      <c r="L181" s="416"/>
      <c r="M181" s="416"/>
      <c r="N181" s="416"/>
      <c r="O181" s="416"/>
      <c r="P181" s="416"/>
      <c r="Q181" s="416"/>
      <c r="R181" s="416"/>
      <c r="S181" s="416"/>
      <c r="T181" s="416"/>
      <c r="U181"/>
      <c r="V181"/>
    </row>
    <row r="182" spans="1:26" x14ac:dyDescent="0.25">
      <c r="B182" s="416"/>
      <c r="C182" s="416"/>
      <c r="D182" s="416"/>
      <c r="E182" s="416"/>
      <c r="F182" s="416"/>
      <c r="G182" s="416"/>
      <c r="H182" s="416"/>
      <c r="I182" s="416"/>
      <c r="J182" s="416"/>
      <c r="K182" s="416"/>
      <c r="L182" s="416"/>
      <c r="M182" s="416"/>
      <c r="N182" s="416"/>
      <c r="O182" s="416"/>
      <c r="P182" s="416"/>
      <c r="Q182" s="416"/>
      <c r="R182" s="416"/>
      <c r="S182" s="416"/>
      <c r="T182" s="416"/>
      <c r="U182"/>
      <c r="V182"/>
    </row>
    <row r="183" spans="1:26" x14ac:dyDescent="0.25">
      <c r="B183" s="875"/>
      <c r="C183" s="875"/>
      <c r="D183" s="875"/>
      <c r="E183" s="875"/>
      <c r="F183" s="875"/>
      <c r="G183" s="875"/>
      <c r="H183" s="875"/>
      <c r="I183" s="875"/>
      <c r="J183" s="875"/>
      <c r="K183" s="875"/>
      <c r="L183" s="875"/>
      <c r="M183" s="875"/>
      <c r="N183" s="875"/>
      <c r="O183" s="875"/>
      <c r="P183" s="875"/>
      <c r="Q183" s="875"/>
      <c r="R183" s="875"/>
      <c r="S183" s="875"/>
      <c r="T183" s="875"/>
      <c r="U183" s="875"/>
      <c r="V183" s="875"/>
    </row>
    <row r="184" spans="1:26" ht="25.5" x14ac:dyDescent="0.25">
      <c r="B184" s="769" t="s">
        <v>2328</v>
      </c>
    </row>
    <row r="185" spans="1:26" x14ac:dyDescent="0.25">
      <c r="B185" s="177"/>
      <c r="C185" s="177"/>
      <c r="D185" s="177"/>
      <c r="E185" s="177"/>
      <c r="F185" s="177"/>
      <c r="G185" s="182"/>
      <c r="H185" s="184"/>
      <c r="I185" s="182"/>
      <c r="J185" s="177"/>
      <c r="K185" s="177"/>
      <c r="L185" s="177"/>
      <c r="M185" s="177"/>
      <c r="N185" s="177"/>
      <c r="O185" s="177"/>
      <c r="P185" s="177"/>
      <c r="Q185" s="177"/>
      <c r="R185" s="177"/>
      <c r="S185" s="177"/>
      <c r="T185" s="177"/>
      <c r="U185" s="177"/>
      <c r="V185" s="177"/>
    </row>
    <row r="186" spans="1:26" ht="27.95" customHeight="1" x14ac:dyDescent="0.25">
      <c r="B186" s="2587" t="s">
        <v>2344</v>
      </c>
      <c r="C186" s="2588"/>
      <c r="D186" s="2588"/>
      <c r="E186" s="2588"/>
      <c r="F186" s="2588"/>
      <c r="G186" s="2588"/>
      <c r="H186" s="2588"/>
      <c r="I186" s="2588"/>
      <c r="J186" s="2588"/>
      <c r="K186" s="2588"/>
      <c r="L186" s="2588"/>
      <c r="M186" s="2588"/>
      <c r="N186" s="2588"/>
      <c r="O186" s="2588"/>
      <c r="P186" s="2588"/>
      <c r="Q186" s="2588"/>
      <c r="R186" s="2588"/>
      <c r="S186" s="864"/>
      <c r="T186" s="64"/>
      <c r="U186" s="64"/>
      <c r="V186" s="106">
        <v>10</v>
      </c>
    </row>
    <row r="187" spans="1:26" ht="27.95" customHeight="1" x14ac:dyDescent="0.25">
      <c r="B187" s="2650" t="s">
        <v>2612</v>
      </c>
      <c r="C187" s="2651"/>
      <c r="D187" s="2651"/>
      <c r="E187" s="2651"/>
      <c r="F187" s="2651"/>
      <c r="G187" s="2651"/>
      <c r="H187" s="2651"/>
      <c r="I187" s="2652"/>
      <c r="J187" s="868"/>
      <c r="K187" s="868"/>
      <c r="L187" s="868"/>
      <c r="M187" s="868"/>
      <c r="N187" s="868"/>
      <c r="O187" s="868"/>
      <c r="P187" s="2633"/>
      <c r="Q187" s="2633"/>
      <c r="R187" s="2633"/>
      <c r="S187" s="162"/>
      <c r="T187" s="64"/>
      <c r="U187" s="64"/>
      <c r="V187" s="64"/>
    </row>
    <row r="188" spans="1:26" ht="54.75" customHeight="1" x14ac:dyDescent="0.25">
      <c r="B188" s="2636" t="s">
        <v>3598</v>
      </c>
      <c r="C188" s="2637"/>
      <c r="D188" s="1130" t="s">
        <v>3599</v>
      </c>
      <c r="E188" s="1131" t="s">
        <v>3600</v>
      </c>
      <c r="F188" s="1131" t="s">
        <v>3601</v>
      </c>
      <c r="G188" s="1056"/>
      <c r="I188" s="1057"/>
      <c r="J188" s="183"/>
      <c r="K188" s="183"/>
      <c r="L188" s="183"/>
      <c r="M188" s="183"/>
      <c r="N188" s="183"/>
      <c r="O188" s="183"/>
      <c r="P188" s="183"/>
      <c r="Q188" s="183"/>
      <c r="R188" s="183"/>
      <c r="S188" s="183"/>
      <c r="T188" s="64"/>
      <c r="U188" s="64"/>
      <c r="V188" s="64"/>
    </row>
    <row r="189" spans="1:26" x14ac:dyDescent="0.25">
      <c r="B189" s="183"/>
      <c r="C189" s="183"/>
      <c r="D189" s="183"/>
      <c r="E189" s="183"/>
      <c r="F189" s="183"/>
      <c r="G189" s="183"/>
      <c r="H189" s="183"/>
      <c r="I189" s="183"/>
      <c r="J189" s="183"/>
      <c r="K189" s="2634"/>
      <c r="L189" s="2635"/>
      <c r="M189" s="866"/>
      <c r="N189" s="183"/>
      <c r="O189" s="183"/>
      <c r="P189" s="183"/>
      <c r="Q189" s="183"/>
      <c r="R189" s="2"/>
      <c r="S189" s="2"/>
      <c r="T189" s="64"/>
      <c r="U189" s="64"/>
      <c r="V189" s="64"/>
    </row>
    <row r="190" spans="1:26" ht="49.5" customHeight="1" x14ac:dyDescent="0.25">
      <c r="B190" s="1058" t="s">
        <v>3034</v>
      </c>
      <c r="C190" s="183"/>
      <c r="D190" s="183"/>
      <c r="E190" s="183"/>
      <c r="F190" s="183"/>
      <c r="G190" s="183"/>
      <c r="H190" s="183"/>
      <c r="I190" s="183"/>
      <c r="J190" s="183"/>
      <c r="K190" s="73"/>
      <c r="L190" s="867"/>
      <c r="M190" s="866"/>
      <c r="N190" s="183"/>
      <c r="O190" s="183"/>
      <c r="P190" s="183"/>
      <c r="Q190" s="183"/>
      <c r="R190" s="2"/>
      <c r="S190" s="2"/>
      <c r="T190" s="64"/>
      <c r="U190" s="64"/>
      <c r="V190" s="64"/>
    </row>
    <row r="191" spans="1:26" ht="28.5" customHeight="1" x14ac:dyDescent="0.25">
      <c r="B191" s="2601" t="s">
        <v>2611</v>
      </c>
      <c r="C191" s="2603"/>
      <c r="D191" s="534"/>
      <c r="E191" s="183"/>
      <c r="F191" s="183"/>
      <c r="G191" s="183"/>
      <c r="H191" s="183"/>
      <c r="I191" s="183"/>
      <c r="J191" s="183"/>
      <c r="K191" s="2634"/>
      <c r="L191" s="2635"/>
      <c r="M191" s="2635"/>
      <c r="N191" s="2"/>
      <c r="O191" s="183"/>
      <c r="P191" s="183"/>
      <c r="Q191" s="183"/>
      <c r="R191" s="183"/>
      <c r="S191" s="183"/>
      <c r="T191" s="64"/>
      <c r="U191" s="64"/>
      <c r="V191" s="64"/>
    </row>
    <row r="192" spans="1:26" x14ac:dyDescent="0.25">
      <c r="B192"/>
      <c r="C192"/>
      <c r="D192"/>
      <c r="E192"/>
      <c r="F192"/>
      <c r="G192"/>
      <c r="H192"/>
      <c r="I192"/>
      <c r="J192"/>
      <c r="K192"/>
      <c r="L192"/>
      <c r="M192"/>
      <c r="N192"/>
      <c r="O192"/>
      <c r="P192"/>
      <c r="Q192"/>
      <c r="R192"/>
      <c r="S192"/>
      <c r="T192"/>
      <c r="U192"/>
      <c r="V192"/>
    </row>
    <row r="193" spans="1:26" x14ac:dyDescent="0.25">
      <c r="B193" s="875"/>
      <c r="C193" s="875"/>
      <c r="D193" s="875"/>
      <c r="E193" s="875"/>
      <c r="F193" s="875"/>
      <c r="G193" s="875"/>
      <c r="H193" s="875"/>
      <c r="I193" s="875"/>
      <c r="J193" s="875"/>
      <c r="K193" s="875"/>
      <c r="L193" s="875"/>
      <c r="M193" s="875"/>
      <c r="N193" s="875"/>
      <c r="O193" s="875"/>
      <c r="P193" s="875"/>
      <c r="Q193" s="875"/>
      <c r="R193" s="875"/>
      <c r="S193" s="875"/>
      <c r="T193" s="875"/>
      <c r="U193" s="875"/>
      <c r="V193" s="875"/>
    </row>
    <row r="194" spans="1:26" ht="25.5" x14ac:dyDescent="0.25">
      <c r="B194" s="742" t="s">
        <v>2328</v>
      </c>
      <c r="C194" s="183"/>
      <c r="D194" s="183"/>
      <c r="E194" s="183"/>
      <c r="F194" s="183"/>
      <c r="G194" s="183"/>
      <c r="H194" s="183"/>
      <c r="I194" s="183"/>
      <c r="J194" s="183"/>
      <c r="K194" s="183"/>
      <c r="L194" s="183"/>
      <c r="T194" s="177"/>
    </row>
    <row r="195" spans="1:26" s="177" customFormat="1" ht="3" customHeight="1" x14ac:dyDescent="0.25">
      <c r="A195"/>
      <c r="G195" s="182"/>
      <c r="H195" s="184"/>
      <c r="I195" s="182"/>
      <c r="W195"/>
      <c r="X195"/>
      <c r="Y195"/>
      <c r="Z195"/>
    </row>
    <row r="196" spans="1:26" s="64" customFormat="1" ht="27.95" customHeight="1" x14ac:dyDescent="0.25">
      <c r="A196"/>
      <c r="B196" s="1762" t="s">
        <v>2365</v>
      </c>
      <c r="C196" s="1762"/>
      <c r="D196" s="1762"/>
      <c r="E196" s="1762"/>
      <c r="F196" s="1762"/>
      <c r="G196" s="1762"/>
      <c r="H196" s="1762"/>
      <c r="I196" s="1762"/>
      <c r="J196" s="1762"/>
      <c r="K196" s="1762"/>
      <c r="L196" s="1762"/>
      <c r="M196" s="1762"/>
      <c r="N196" s="1762"/>
      <c r="O196" s="1762"/>
      <c r="P196" s="1762"/>
      <c r="Q196" s="1762"/>
      <c r="R196" s="1762"/>
      <c r="S196" s="1762"/>
      <c r="V196" s="64">
        <v>12</v>
      </c>
      <c r="W196"/>
      <c r="X196"/>
      <c r="Y196"/>
      <c r="Z196"/>
    </row>
    <row r="197" spans="1:26" s="64" customFormat="1" ht="27.95" customHeight="1" x14ac:dyDescent="0.25">
      <c r="A197"/>
      <c r="B197" s="2587" t="s">
        <v>1261</v>
      </c>
      <c r="C197" s="2588"/>
      <c r="D197" s="2588"/>
      <c r="E197" s="2588"/>
      <c r="F197" s="2588"/>
      <c r="G197" s="2589"/>
      <c r="H197" s="2595" t="s">
        <v>1262</v>
      </c>
      <c r="I197" s="2596"/>
      <c r="J197" s="2596"/>
      <c r="K197" s="2596"/>
      <c r="L197" s="2596"/>
      <c r="M197" s="2596"/>
      <c r="N197" s="2596"/>
      <c r="O197" s="2596"/>
      <c r="P197" s="2596"/>
      <c r="Q197" s="2596"/>
      <c r="R197" s="2596"/>
      <c r="S197" s="2597"/>
      <c r="W197"/>
      <c r="X197"/>
      <c r="Y197"/>
      <c r="Z197"/>
    </row>
    <row r="198" spans="1:26" s="64" customFormat="1" ht="27.95" customHeight="1" x14ac:dyDescent="0.25">
      <c r="A198"/>
      <c r="B198" s="2653" t="s">
        <v>2381</v>
      </c>
      <c r="C198" s="2654"/>
      <c r="D198" s="2654"/>
      <c r="E198" s="2654"/>
      <c r="F198" s="2655"/>
      <c r="G198" s="2"/>
      <c r="H198" s="2"/>
      <c r="I198" s="2"/>
      <c r="J198" s="2"/>
      <c r="K198" s="2"/>
      <c r="L198" s="2"/>
      <c r="M198" s="2"/>
      <c r="N198" s="2"/>
      <c r="O198" s="2"/>
      <c r="P198" s="2"/>
      <c r="Q198" s="2"/>
      <c r="R198" s="183"/>
      <c r="S198" s="183"/>
      <c r="W198"/>
      <c r="X198"/>
      <c r="Y198"/>
      <c r="Z198"/>
    </row>
    <row r="199" spans="1:26" s="64" customFormat="1" ht="27.95" customHeight="1" x14ac:dyDescent="0.25">
      <c r="A199"/>
      <c r="B199" s="2712" t="s">
        <v>2382</v>
      </c>
      <c r="C199" s="2713"/>
      <c r="D199" s="2713"/>
      <c r="E199" s="2714"/>
      <c r="F199" s="703"/>
      <c r="G199" s="2"/>
      <c r="H199" s="2"/>
      <c r="I199" s="2"/>
      <c r="J199" s="2"/>
      <c r="K199" s="2"/>
      <c r="L199" s="2"/>
      <c r="M199" s="2"/>
      <c r="N199" s="2"/>
      <c r="O199" s="2"/>
      <c r="P199" s="2"/>
      <c r="Q199" s="2"/>
      <c r="R199" s="183"/>
      <c r="S199" s="183"/>
      <c r="W199"/>
      <c r="X199"/>
      <c r="Y199"/>
      <c r="Z199"/>
    </row>
    <row r="200" spans="1:26" s="64" customFormat="1" ht="14.1" customHeight="1" x14ac:dyDescent="0.25">
      <c r="A200"/>
      <c r="B200" s="2"/>
      <c r="C200" s="2"/>
      <c r="D200" s="2"/>
      <c r="E200" s="2"/>
      <c r="F200" s="2"/>
      <c r="G200" s="2"/>
      <c r="H200" s="2"/>
      <c r="I200" s="2"/>
      <c r="J200" s="2"/>
      <c r="K200" s="2"/>
      <c r="L200" s="2"/>
      <c r="M200" s="2"/>
      <c r="N200" s="2"/>
      <c r="O200" s="2"/>
      <c r="P200" s="2"/>
      <c r="Q200" s="2"/>
      <c r="R200" s="183"/>
      <c r="S200" s="183"/>
      <c r="W200"/>
      <c r="X200"/>
      <c r="Y200"/>
      <c r="Z200"/>
    </row>
    <row r="201" spans="1:26" s="64" customFormat="1" ht="38.25" customHeight="1" x14ac:dyDescent="0.25">
      <c r="A201"/>
      <c r="B201" s="2598" t="s">
        <v>2383</v>
      </c>
      <c r="C201" s="2599"/>
      <c r="D201" s="2599"/>
      <c r="E201" s="630"/>
      <c r="F201" s="183"/>
      <c r="G201" s="2"/>
      <c r="H201" s="2"/>
      <c r="I201" s="2"/>
      <c r="J201" s="2"/>
      <c r="K201" s="2"/>
      <c r="L201" s="2"/>
      <c r="M201" s="2"/>
      <c r="N201" s="2"/>
      <c r="O201" s="2"/>
      <c r="P201" s="2"/>
      <c r="Q201" s="2"/>
      <c r="R201" s="183"/>
      <c r="S201" s="183"/>
      <c r="W201"/>
      <c r="X201"/>
      <c r="Y201"/>
      <c r="Z201"/>
    </row>
    <row r="202" spans="1:26" s="64" customFormat="1" ht="27.95" customHeight="1" x14ac:dyDescent="0.25">
      <c r="A202"/>
      <c r="B202" s="2601" t="s">
        <v>2384</v>
      </c>
      <c r="C202" s="2602"/>
      <c r="D202" s="2602"/>
      <c r="E202" s="2602"/>
      <c r="F202" s="631"/>
      <c r="G202" s="183"/>
      <c r="H202" s="183"/>
      <c r="I202" s="183"/>
      <c r="J202" s="183"/>
      <c r="K202" s="183"/>
      <c r="L202" s="183"/>
      <c r="M202" s="183"/>
      <c r="N202" s="183"/>
      <c r="O202" s="183"/>
      <c r="P202" s="183"/>
      <c r="Q202" s="183"/>
      <c r="R202" s="183"/>
      <c r="S202" s="183"/>
      <c r="W202"/>
      <c r="X202"/>
      <c r="Y202"/>
      <c r="Z202"/>
    </row>
    <row r="203" spans="1:26" s="64" customFormat="1" ht="14.1" customHeight="1" x14ac:dyDescent="0.25">
      <c r="A203"/>
      <c r="G203" s="2"/>
      <c r="H203" s="2"/>
      <c r="I203" s="2"/>
      <c r="J203" s="2"/>
      <c r="K203" s="2"/>
      <c r="L203" s="183"/>
      <c r="M203" s="183"/>
      <c r="N203" s="183"/>
      <c r="O203" s="183"/>
      <c r="P203" s="183"/>
      <c r="Q203" s="183"/>
      <c r="R203" s="183"/>
      <c r="S203" s="183"/>
      <c r="W203"/>
      <c r="X203"/>
      <c r="Y203"/>
      <c r="Z203"/>
    </row>
    <row r="204" spans="1:26" x14ac:dyDescent="0.25">
      <c r="B204"/>
      <c r="C204"/>
      <c r="D204"/>
      <c r="E204"/>
      <c r="F204"/>
      <c r="G204"/>
      <c r="H204"/>
      <c r="I204"/>
      <c r="J204"/>
      <c r="K204"/>
      <c r="L204"/>
      <c r="M204"/>
      <c r="N204"/>
      <c r="O204"/>
      <c r="P204"/>
      <c r="Q204"/>
      <c r="R204"/>
      <c r="S204"/>
      <c r="T204"/>
      <c r="U204"/>
      <c r="V204"/>
    </row>
    <row r="205" spans="1:26" x14ac:dyDescent="0.25">
      <c r="B205" s="875"/>
      <c r="C205" s="875"/>
      <c r="D205" s="875"/>
      <c r="E205" s="875"/>
      <c r="F205" s="875"/>
      <c r="G205" s="875"/>
      <c r="H205" s="875"/>
      <c r="I205" s="875"/>
      <c r="J205" s="875"/>
      <c r="K205" s="875"/>
      <c r="L205" s="875"/>
      <c r="M205" s="875"/>
      <c r="N205" s="875"/>
      <c r="O205" s="875"/>
      <c r="P205" s="875"/>
      <c r="Q205" s="875"/>
      <c r="R205" s="875"/>
      <c r="S205" s="875"/>
      <c r="T205" s="875"/>
      <c r="U205" s="875"/>
      <c r="V205" s="875"/>
    </row>
    <row r="206" spans="1:26" ht="25.5" x14ac:dyDescent="0.25">
      <c r="B206" s="742" t="s">
        <v>2328</v>
      </c>
      <c r="C206" s="183"/>
      <c r="D206" s="183"/>
      <c r="E206" s="183"/>
      <c r="F206" s="183"/>
      <c r="G206" s="183"/>
      <c r="H206" s="183"/>
      <c r="I206" s="183"/>
      <c r="J206" s="183"/>
      <c r="K206" s="183"/>
      <c r="L206" s="183"/>
      <c r="T206" s="177"/>
    </row>
    <row r="207" spans="1:26" s="177" customFormat="1" ht="3" customHeight="1" x14ac:dyDescent="0.25">
      <c r="A207"/>
      <c r="G207" s="182"/>
      <c r="H207" s="184"/>
      <c r="I207" s="182"/>
      <c r="W207"/>
      <c r="X207"/>
      <c r="Y207"/>
      <c r="Z207"/>
    </row>
    <row r="208" spans="1:26" s="64" customFormat="1" ht="27.95" customHeight="1" x14ac:dyDescent="0.25">
      <c r="A208"/>
      <c r="B208" s="1762" t="s">
        <v>2385</v>
      </c>
      <c r="C208" s="1762"/>
      <c r="D208" s="1762"/>
      <c r="E208" s="1762"/>
      <c r="F208" s="1762"/>
      <c r="G208" s="1762"/>
      <c r="H208" s="1762"/>
      <c r="I208" s="1762"/>
      <c r="J208" s="1762"/>
      <c r="K208" s="1762"/>
      <c r="L208" s="1762"/>
      <c r="M208" s="1762"/>
      <c r="N208" s="1762"/>
      <c r="O208" s="1762"/>
      <c r="P208" s="1762"/>
      <c r="Q208" s="1762"/>
      <c r="R208" s="1762"/>
      <c r="S208" s="1762"/>
      <c r="V208" s="106">
        <v>13</v>
      </c>
      <c r="W208"/>
      <c r="X208"/>
      <c r="Y208"/>
      <c r="Z208"/>
    </row>
    <row r="209" spans="1:26" s="64" customFormat="1" ht="27.95" customHeight="1" x14ac:dyDescent="0.25">
      <c r="A209"/>
      <c r="B209" s="2586" t="s">
        <v>1261</v>
      </c>
      <c r="C209" s="1756"/>
      <c r="D209" s="1756"/>
      <c r="E209" s="1756"/>
      <c r="F209" s="1756"/>
      <c r="G209" s="1756"/>
      <c r="H209" s="1756"/>
      <c r="I209" s="1756"/>
      <c r="J209" s="2627" t="s">
        <v>1262</v>
      </c>
      <c r="K209" s="2628"/>
      <c r="L209" s="2628"/>
      <c r="M209" s="2628"/>
      <c r="N209" s="2628"/>
      <c r="O209" s="2628"/>
      <c r="P209" s="2628"/>
      <c r="Q209" s="2628"/>
      <c r="R209" s="2628"/>
      <c r="S209" s="2628"/>
      <c r="V209" s="106"/>
      <c r="W209"/>
      <c r="X209"/>
      <c r="Y209"/>
      <c r="Z209"/>
    </row>
    <row r="210" spans="1:26" s="64" customFormat="1" ht="14.1" customHeight="1" x14ac:dyDescent="0.25">
      <c r="A210"/>
      <c r="B210" s="183"/>
      <c r="C210" s="183"/>
      <c r="D210" s="183"/>
      <c r="E210" s="183"/>
      <c r="F210" s="183"/>
      <c r="G210" s="183"/>
      <c r="H210" s="183"/>
      <c r="I210" s="183"/>
      <c r="J210" s="183"/>
      <c r="K210" s="183"/>
      <c r="L210" s="183"/>
      <c r="M210" s="183"/>
      <c r="N210" s="183"/>
      <c r="O210" s="183"/>
      <c r="P210" s="183"/>
      <c r="Q210" s="183"/>
      <c r="R210" s="183"/>
      <c r="S210" s="183"/>
      <c r="V210" s="106"/>
      <c r="W210"/>
      <c r="X210"/>
      <c r="Y210"/>
      <c r="Z210"/>
    </row>
    <row r="211" spans="1:26" s="64" customFormat="1" ht="27.95" customHeight="1" x14ac:dyDescent="0.25">
      <c r="A211"/>
      <c r="B211" s="183"/>
      <c r="C211" s="183"/>
      <c r="D211" s="183"/>
      <c r="E211" s="183"/>
      <c r="F211" s="183"/>
      <c r="G211" s="183"/>
      <c r="H211" s="183"/>
      <c r="I211" s="183"/>
      <c r="J211" s="2629" t="s">
        <v>3540</v>
      </c>
      <c r="K211" s="2629"/>
      <c r="L211" s="2629"/>
      <c r="M211" s="2629"/>
      <c r="N211" s="2629"/>
      <c r="O211" s="2629"/>
      <c r="P211" s="2629"/>
      <c r="Q211" s="2629"/>
      <c r="R211" s="2629"/>
      <c r="S211" s="2629"/>
      <c r="V211" s="106"/>
      <c r="W211"/>
      <c r="X211"/>
      <c r="Y211"/>
      <c r="Z211"/>
    </row>
    <row r="212" spans="1:26" x14ac:dyDescent="0.25">
      <c r="V212" s="1115"/>
    </row>
    <row r="213" spans="1:26" x14ac:dyDescent="0.25">
      <c r="V213" s="1115"/>
    </row>
    <row r="214" spans="1:26" x14ac:dyDescent="0.25">
      <c r="V214" s="1115"/>
    </row>
    <row r="215" spans="1:26" x14ac:dyDescent="0.25">
      <c r="B215" s="181"/>
      <c r="C215" s="181"/>
      <c r="D215" s="181"/>
      <c r="E215" s="181"/>
      <c r="F215" s="181"/>
      <c r="G215" s="181"/>
      <c r="H215" s="181"/>
      <c r="I215" s="181"/>
      <c r="J215" s="181"/>
      <c r="K215" s="181"/>
      <c r="L215" s="181"/>
      <c r="M215" s="181"/>
      <c r="N215" s="181"/>
      <c r="O215" s="181"/>
      <c r="P215" s="181"/>
      <c r="Q215" s="181"/>
      <c r="R215" s="181"/>
      <c r="S215" s="181"/>
      <c r="T215" s="181"/>
      <c r="U215" s="181"/>
      <c r="V215" s="1116"/>
    </row>
    <row r="216" spans="1:26" ht="25.5" x14ac:dyDescent="0.25">
      <c r="B216" s="742" t="s">
        <v>2328</v>
      </c>
      <c r="C216" s="183"/>
      <c r="D216" s="183"/>
      <c r="E216" s="183"/>
      <c r="F216" s="183"/>
      <c r="G216" s="183"/>
      <c r="H216" s="183"/>
      <c r="I216" s="183"/>
      <c r="J216" s="183"/>
      <c r="K216" s="183"/>
      <c r="L216" s="183"/>
      <c r="T216" s="177"/>
      <c r="V216" s="1115"/>
    </row>
    <row r="217" spans="1:26" s="177" customFormat="1" ht="3" customHeight="1" x14ac:dyDescent="0.25">
      <c r="A217"/>
      <c r="G217" s="182"/>
      <c r="H217" s="184"/>
      <c r="I217" s="182"/>
      <c r="V217" s="525"/>
      <c r="W217"/>
      <c r="X217"/>
      <c r="Y217"/>
      <c r="Z217"/>
    </row>
    <row r="218" spans="1:26" s="64" customFormat="1" ht="27.95" customHeight="1" x14ac:dyDescent="0.25">
      <c r="A218"/>
      <c r="B218" s="1762" t="s">
        <v>2385</v>
      </c>
      <c r="C218" s="1762"/>
      <c r="D218" s="1762"/>
      <c r="E218" s="1762"/>
      <c r="F218" s="1762"/>
      <c r="G218" s="1762"/>
      <c r="H218" s="1762"/>
      <c r="I218" s="1762"/>
      <c r="J218" s="1762"/>
      <c r="K218" s="1762"/>
      <c r="L218" s="1762"/>
      <c r="M218" s="1762"/>
      <c r="N218" s="1762"/>
      <c r="O218" s="1762"/>
      <c r="P218" s="1762"/>
      <c r="Q218" s="1762"/>
      <c r="R218" s="1762"/>
      <c r="S218" s="1762"/>
      <c r="V218" s="106">
        <v>14</v>
      </c>
      <c r="W218"/>
      <c r="X218"/>
      <c r="Y218"/>
      <c r="Z218"/>
    </row>
    <row r="219" spans="1:26" s="64" customFormat="1" ht="27.95" customHeight="1" x14ac:dyDescent="0.25">
      <c r="A219"/>
      <c r="B219" s="1762" t="s">
        <v>1261</v>
      </c>
      <c r="C219" s="1762"/>
      <c r="D219" s="1762"/>
      <c r="E219" s="1762"/>
      <c r="F219" s="1762"/>
      <c r="G219" s="1762"/>
      <c r="H219" s="1762"/>
      <c r="I219" s="1762"/>
      <c r="J219" s="2586" t="s">
        <v>1262</v>
      </c>
      <c r="K219" s="1756"/>
      <c r="L219" s="1756"/>
      <c r="M219" s="1756"/>
      <c r="N219" s="1756"/>
      <c r="O219" s="1756"/>
      <c r="P219" s="1756"/>
      <c r="Q219" s="1756"/>
      <c r="R219" s="1756"/>
      <c r="S219" s="1756"/>
      <c r="V219" s="106"/>
      <c r="W219"/>
      <c r="X219"/>
      <c r="Y219"/>
      <c r="Z219"/>
    </row>
    <row r="220" spans="1:26" s="64" customFormat="1" ht="14.1" customHeight="1" x14ac:dyDescent="0.25">
      <c r="A220"/>
      <c r="B220" s="183"/>
      <c r="C220" s="183"/>
      <c r="D220" s="183"/>
      <c r="E220" s="183"/>
      <c r="F220" s="183"/>
      <c r="G220" s="183"/>
      <c r="H220" s="183"/>
      <c r="I220" s="183"/>
      <c r="J220" s="183"/>
      <c r="K220" s="183"/>
      <c r="L220" s="183"/>
      <c r="M220" s="183"/>
      <c r="N220" s="183"/>
      <c r="O220" s="183"/>
      <c r="P220" s="183"/>
      <c r="Q220" s="183"/>
      <c r="R220" s="183"/>
      <c r="S220" s="183"/>
      <c r="V220" s="106"/>
      <c r="W220"/>
      <c r="X220"/>
      <c r="Y220"/>
      <c r="Z220"/>
    </row>
    <row r="221" spans="1:26" s="64" customFormat="1" ht="27.95" customHeight="1" x14ac:dyDescent="0.25">
      <c r="A221"/>
      <c r="B221" s="2598" t="s">
        <v>2386</v>
      </c>
      <c r="C221" s="2599"/>
      <c r="D221" s="2599"/>
      <c r="E221" s="2599"/>
      <c r="F221" s="2599"/>
      <c r="G221" s="2599"/>
      <c r="H221" s="2599"/>
      <c r="I221" s="2599"/>
      <c r="J221" s="10"/>
      <c r="K221" s="2"/>
      <c r="L221" s="2"/>
      <c r="V221" s="106"/>
      <c r="W221"/>
      <c r="X221"/>
      <c r="Y221"/>
      <c r="Z221"/>
    </row>
    <row r="222" spans="1:26" x14ac:dyDescent="0.25">
      <c r="V222" s="1115"/>
    </row>
    <row r="223" spans="1:26" x14ac:dyDescent="0.25">
      <c r="V223" s="1115"/>
    </row>
    <row r="224" spans="1:26" x14ac:dyDescent="0.25">
      <c r="B224" s="181"/>
      <c r="C224" s="181"/>
      <c r="D224" s="181"/>
      <c r="E224" s="181"/>
      <c r="F224" s="181"/>
      <c r="G224" s="181"/>
      <c r="H224" s="181"/>
      <c r="I224" s="181"/>
      <c r="J224" s="181"/>
      <c r="K224" s="181"/>
      <c r="L224" s="181"/>
      <c r="M224" s="181"/>
      <c r="N224" s="181"/>
      <c r="O224" s="181"/>
      <c r="P224" s="181"/>
      <c r="Q224" s="181"/>
      <c r="R224" s="181"/>
      <c r="S224" s="181"/>
      <c r="T224" s="181"/>
      <c r="U224" s="181"/>
      <c r="V224" s="1116"/>
    </row>
    <row r="225" spans="1:26" ht="25.5" x14ac:dyDescent="0.25">
      <c r="B225" s="742" t="s">
        <v>2328</v>
      </c>
      <c r="C225" s="183"/>
      <c r="D225" s="183"/>
      <c r="E225" s="183"/>
      <c r="F225" s="183"/>
      <c r="G225" s="183"/>
      <c r="H225" s="183"/>
      <c r="I225" s="183"/>
      <c r="J225" s="183"/>
      <c r="K225" s="183"/>
      <c r="L225" s="183"/>
      <c r="T225" s="177"/>
      <c r="V225" s="1115"/>
    </row>
    <row r="226" spans="1:26" s="177" customFormat="1" ht="3" customHeight="1" x14ac:dyDescent="0.25">
      <c r="A226"/>
      <c r="G226" s="182"/>
      <c r="H226" s="184"/>
      <c r="I226" s="182"/>
      <c r="V226" s="525"/>
      <c r="W226"/>
      <c r="X226"/>
      <c r="Y226"/>
      <c r="Z226"/>
    </row>
    <row r="227" spans="1:26" s="64" customFormat="1" ht="27.95" customHeight="1" x14ac:dyDescent="0.25">
      <c r="A227"/>
      <c r="B227" s="1762" t="s">
        <v>2387</v>
      </c>
      <c r="C227" s="1762"/>
      <c r="D227" s="1762"/>
      <c r="E227" s="1762"/>
      <c r="F227" s="1762"/>
      <c r="G227" s="1762"/>
      <c r="H227" s="1762"/>
      <c r="I227" s="1762"/>
      <c r="J227" s="1762"/>
      <c r="K227" s="1762"/>
      <c r="L227" s="1762"/>
      <c r="M227" s="1762"/>
      <c r="N227" s="1762"/>
      <c r="O227" s="1762"/>
      <c r="P227" s="1762"/>
      <c r="Q227" s="1762"/>
      <c r="R227" s="1762"/>
      <c r="S227" s="1762"/>
      <c r="V227" s="106">
        <v>15</v>
      </c>
      <c r="W227"/>
      <c r="X227"/>
      <c r="Y227"/>
      <c r="Z227"/>
    </row>
    <row r="228" spans="1:26" s="64" customFormat="1" ht="27.95" customHeight="1" x14ac:dyDescent="0.25">
      <c r="A228"/>
      <c r="B228" s="1762" t="s">
        <v>2388</v>
      </c>
      <c r="C228" s="1762"/>
      <c r="D228" s="1762"/>
      <c r="E228" s="1762"/>
      <c r="F228" s="1762"/>
      <c r="G228" s="1762"/>
      <c r="H228" s="1762"/>
      <c r="I228" s="1762"/>
      <c r="J228" s="1762"/>
      <c r="K228" s="1762"/>
      <c r="L228" s="1762"/>
      <c r="M228" s="1762"/>
      <c r="N228" s="1762"/>
      <c r="O228" s="1762"/>
      <c r="P228" s="1762"/>
      <c r="Q228" s="1762"/>
      <c r="R228" s="2586" t="s">
        <v>2389</v>
      </c>
      <c r="S228" s="1756"/>
      <c r="V228" s="106"/>
      <c r="W228"/>
      <c r="X228"/>
      <c r="Y228"/>
      <c r="Z228"/>
    </row>
    <row r="229" spans="1:26" s="64" customFormat="1" ht="14.1" customHeight="1" x14ac:dyDescent="0.25">
      <c r="A229"/>
      <c r="B229" s="183"/>
      <c r="C229" s="183"/>
      <c r="D229" s="183"/>
      <c r="E229" s="183"/>
      <c r="F229" s="183"/>
      <c r="G229" s="183"/>
      <c r="H229" s="183"/>
      <c r="I229" s="183"/>
      <c r="J229" s="183"/>
      <c r="K229" s="183"/>
      <c r="L229" s="183"/>
      <c r="M229" s="183"/>
      <c r="N229" s="183"/>
      <c r="O229" s="183"/>
      <c r="P229" s="183"/>
      <c r="Q229" s="183"/>
      <c r="R229" s="183"/>
      <c r="S229" s="183"/>
      <c r="V229" s="106"/>
      <c r="W229"/>
      <c r="X229"/>
      <c r="Y229"/>
      <c r="Z229"/>
    </row>
    <row r="230" spans="1:26" s="64" customFormat="1" ht="27.95" customHeight="1" x14ac:dyDescent="0.25">
      <c r="A230"/>
      <c r="B230" s="2586" t="s">
        <v>1261</v>
      </c>
      <c r="C230" s="2586"/>
      <c r="D230" s="2586"/>
      <c r="E230" s="2586"/>
      <c r="F230" s="2586"/>
      <c r="G230" s="2586"/>
      <c r="H230" s="1762" t="s">
        <v>1262</v>
      </c>
      <c r="I230" s="1762"/>
      <c r="J230" s="1762"/>
      <c r="K230" s="1762"/>
      <c r="L230" s="1762"/>
      <c r="M230" s="1762"/>
      <c r="N230" s="1762"/>
      <c r="O230" s="1762"/>
      <c r="P230" s="1762"/>
      <c r="Q230" s="1762"/>
      <c r="R230" s="183"/>
      <c r="S230" s="183"/>
      <c r="V230" s="106"/>
      <c r="W230"/>
      <c r="X230"/>
      <c r="Y230"/>
      <c r="Z230"/>
    </row>
    <row r="231" spans="1:26" s="64" customFormat="1" ht="14.1" customHeight="1" x14ac:dyDescent="0.25">
      <c r="A231"/>
      <c r="B231" s="183"/>
      <c r="C231" s="183"/>
      <c r="D231" s="183"/>
      <c r="E231" s="183"/>
      <c r="F231" s="183"/>
      <c r="G231" s="183"/>
      <c r="H231" s="183"/>
      <c r="I231" s="183"/>
      <c r="J231" s="183"/>
      <c r="K231" s="183"/>
      <c r="L231" s="183"/>
      <c r="M231" s="183"/>
      <c r="N231" s="183"/>
      <c r="O231" s="183"/>
      <c r="P231" s="183"/>
      <c r="Q231" s="183"/>
      <c r="R231" s="183"/>
      <c r="S231" s="183"/>
      <c r="V231" s="106"/>
      <c r="W231"/>
      <c r="X231"/>
      <c r="Y231"/>
      <c r="Z231"/>
    </row>
    <row r="232" spans="1:26" s="64" customFormat="1" ht="27.95" customHeight="1" x14ac:dyDescent="0.25">
      <c r="A232"/>
      <c r="B232" s="183"/>
      <c r="C232" s="183"/>
      <c r="D232" s="183"/>
      <c r="E232" s="183"/>
      <c r="F232" s="183"/>
      <c r="G232" s="183"/>
      <c r="H232" s="2629" t="s">
        <v>2390</v>
      </c>
      <c r="I232" s="2629"/>
      <c r="J232" s="2629"/>
      <c r="K232" s="2586" t="s">
        <v>2391</v>
      </c>
      <c r="L232" s="1756"/>
      <c r="M232" s="1756"/>
      <c r="N232" s="1756"/>
      <c r="O232" s="1756"/>
      <c r="P232" s="1756"/>
      <c r="Q232" s="1756"/>
      <c r="R232" s="183"/>
      <c r="S232" s="183"/>
      <c r="V232" s="106"/>
      <c r="W232"/>
      <c r="X232"/>
      <c r="Y232"/>
      <c r="Z232"/>
    </row>
    <row r="233" spans="1:26" s="64" customFormat="1" ht="27.95" customHeight="1" x14ac:dyDescent="0.25">
      <c r="A233"/>
      <c r="B233" s="183"/>
      <c r="C233" s="183"/>
      <c r="D233" s="183"/>
      <c r="E233" s="183"/>
      <c r="F233" s="183"/>
      <c r="G233" s="183"/>
      <c r="H233" s="2605" t="s">
        <v>3539</v>
      </c>
      <c r="I233" s="2605"/>
      <c r="J233" s="2605"/>
      <c r="K233" s="2605"/>
      <c r="L233" s="2605"/>
      <c r="M233" s="2605"/>
      <c r="N233" s="2605"/>
      <c r="O233" s="2605"/>
      <c r="P233" s="2605"/>
      <c r="Q233" s="2605"/>
      <c r="R233" s="183"/>
      <c r="S233" s="183"/>
      <c r="V233" s="106"/>
      <c r="W233"/>
      <c r="X233"/>
      <c r="Y233"/>
      <c r="Z233"/>
    </row>
    <row r="234" spans="1:26" s="187" customFormat="1" x14ac:dyDescent="0.25">
      <c r="A234"/>
      <c r="U234" s="180"/>
      <c r="V234" s="1117"/>
      <c r="W234"/>
      <c r="X234"/>
      <c r="Y234"/>
      <c r="Z234"/>
    </row>
    <row r="235" spans="1:26" x14ac:dyDescent="0.25">
      <c r="B235" s="181"/>
      <c r="C235" s="181"/>
      <c r="D235" s="181"/>
      <c r="E235" s="181"/>
      <c r="F235" s="181"/>
      <c r="G235" s="181"/>
      <c r="H235" s="181"/>
      <c r="I235" s="181"/>
      <c r="J235" s="181"/>
      <c r="K235" s="181"/>
      <c r="L235" s="181"/>
      <c r="M235" s="181"/>
      <c r="N235" s="181"/>
      <c r="O235" s="181"/>
      <c r="P235" s="181"/>
      <c r="Q235" s="181"/>
      <c r="R235" s="181"/>
      <c r="S235" s="181"/>
      <c r="T235" s="181"/>
      <c r="U235" s="181"/>
      <c r="V235" s="1116"/>
    </row>
    <row r="236" spans="1:26" ht="25.5" x14ac:dyDescent="0.25">
      <c r="B236" s="742" t="s">
        <v>2328</v>
      </c>
      <c r="C236" s="183"/>
      <c r="D236" s="183"/>
      <c r="E236" s="183"/>
      <c r="F236" s="183"/>
      <c r="G236" s="183"/>
      <c r="H236" s="183"/>
      <c r="I236" s="183"/>
      <c r="J236" s="183"/>
      <c r="K236" s="183"/>
      <c r="L236" s="183"/>
      <c r="T236" s="177"/>
      <c r="V236" s="1115"/>
    </row>
    <row r="237" spans="1:26" s="177" customFormat="1" ht="3" customHeight="1" x14ac:dyDescent="0.25">
      <c r="A237"/>
      <c r="G237" s="182"/>
      <c r="H237" s="184"/>
      <c r="I237" s="182"/>
      <c r="V237" s="525"/>
      <c r="W237"/>
      <c r="X237"/>
      <c r="Y237"/>
      <c r="Z237"/>
    </row>
    <row r="238" spans="1:26" s="64" customFormat="1" ht="27.95" customHeight="1" x14ac:dyDescent="0.25">
      <c r="A238"/>
      <c r="B238" s="2585" t="s">
        <v>2392</v>
      </c>
      <c r="C238" s="2585"/>
      <c r="D238" s="2585"/>
      <c r="E238" s="2585"/>
      <c r="F238" s="2585"/>
      <c r="G238" s="2585"/>
      <c r="H238" s="2585"/>
      <c r="I238" s="2585"/>
      <c r="J238" s="2585"/>
      <c r="K238" s="2585"/>
      <c r="L238" s="2585"/>
      <c r="M238" s="2585"/>
      <c r="N238" s="2585"/>
      <c r="O238" s="2585"/>
      <c r="P238" s="2585"/>
      <c r="Q238" s="2585"/>
      <c r="R238" s="2585"/>
      <c r="S238" s="2585"/>
      <c r="V238" s="106">
        <v>16</v>
      </c>
      <c r="W238"/>
      <c r="X238"/>
      <c r="Y238"/>
      <c r="Z238"/>
    </row>
    <row r="239" spans="1:26" s="64" customFormat="1" ht="27.95" customHeight="1" x14ac:dyDescent="0.25">
      <c r="A239"/>
      <c r="B239" s="1762" t="s">
        <v>2388</v>
      </c>
      <c r="C239" s="1762"/>
      <c r="D239" s="1762"/>
      <c r="E239" s="1762"/>
      <c r="F239" s="1762"/>
      <c r="G239" s="1762"/>
      <c r="H239" s="1762"/>
      <c r="I239" s="1762"/>
      <c r="J239" s="1762"/>
      <c r="K239" s="1762"/>
      <c r="L239" s="1762"/>
      <c r="M239" s="1762"/>
      <c r="N239" s="1762"/>
      <c r="O239" s="1762"/>
      <c r="P239" s="1762"/>
      <c r="Q239" s="1762"/>
      <c r="R239" s="2586" t="s">
        <v>2389</v>
      </c>
      <c r="S239" s="1756"/>
      <c r="V239" s="106"/>
      <c r="W239"/>
      <c r="X239"/>
      <c r="Y239"/>
      <c r="Z239"/>
    </row>
    <row r="240" spans="1:26" s="64" customFormat="1" ht="14.1" customHeight="1" x14ac:dyDescent="0.25">
      <c r="A240"/>
      <c r="B240" s="183"/>
      <c r="C240" s="183"/>
      <c r="D240" s="183"/>
      <c r="E240" s="183"/>
      <c r="F240" s="183"/>
      <c r="G240" s="183"/>
      <c r="H240" s="183"/>
      <c r="I240" s="183"/>
      <c r="J240" s="183"/>
      <c r="K240" s="183"/>
      <c r="L240" s="183"/>
      <c r="M240" s="183"/>
      <c r="N240" s="183"/>
      <c r="O240" s="183"/>
      <c r="P240" s="183"/>
      <c r="Q240" s="183"/>
      <c r="R240" s="183"/>
      <c r="S240" s="183"/>
      <c r="V240" s="106"/>
      <c r="W240"/>
      <c r="X240"/>
      <c r="Y240"/>
      <c r="Z240"/>
    </row>
    <row r="241" spans="1:26" s="64" customFormat="1" ht="27.95" customHeight="1" x14ac:dyDescent="0.25">
      <c r="A241"/>
      <c r="B241" s="1762" t="s">
        <v>1261</v>
      </c>
      <c r="C241" s="1762"/>
      <c r="D241" s="1762"/>
      <c r="E241" s="1762"/>
      <c r="F241" s="1762"/>
      <c r="G241" s="1762"/>
      <c r="H241" s="2586" t="s">
        <v>1262</v>
      </c>
      <c r="I241" s="2586"/>
      <c r="J241" s="2586"/>
      <c r="K241" s="2586"/>
      <c r="L241" s="2586"/>
      <c r="M241" s="2586"/>
      <c r="N241" s="2586"/>
      <c r="O241" s="2586"/>
      <c r="P241" s="2586"/>
      <c r="Q241" s="2586"/>
      <c r="R241" s="183"/>
      <c r="S241" s="183"/>
      <c r="V241" s="106"/>
      <c r="W241"/>
      <c r="X241"/>
      <c r="Y241"/>
      <c r="Z241"/>
    </row>
    <row r="242" spans="1:26" s="64" customFormat="1" ht="14.1" customHeight="1" x14ac:dyDescent="0.25">
      <c r="A242"/>
      <c r="B242" s="183"/>
      <c r="C242" s="183"/>
      <c r="D242" s="183"/>
      <c r="E242" s="183"/>
      <c r="F242" s="183"/>
      <c r="G242" s="183"/>
      <c r="H242" s="183"/>
      <c r="I242" s="183"/>
      <c r="J242" s="183"/>
      <c r="K242" s="183"/>
      <c r="L242" s="183"/>
      <c r="M242" s="183"/>
      <c r="N242" s="183"/>
      <c r="O242" s="183"/>
      <c r="P242" s="183"/>
      <c r="Q242" s="183"/>
      <c r="R242" s="183"/>
      <c r="S242" s="183"/>
      <c r="V242" s="106"/>
      <c r="W242"/>
      <c r="X242"/>
      <c r="Y242"/>
      <c r="Z242"/>
    </row>
    <row r="243" spans="1:26" s="64" customFormat="1" ht="27.95" customHeight="1" x14ac:dyDescent="0.25">
      <c r="A243"/>
      <c r="B243" s="2630" t="s">
        <v>2390</v>
      </c>
      <c r="C243" s="2631"/>
      <c r="D243" s="2632"/>
      <c r="E243" s="2595" t="s">
        <v>2391</v>
      </c>
      <c r="F243" s="1745"/>
      <c r="G243" s="1746"/>
      <c r="H243" s="183"/>
      <c r="I243" s="183"/>
      <c r="J243" s="183"/>
      <c r="K243" s="183"/>
      <c r="L243" s="183"/>
      <c r="M243" s="183"/>
      <c r="N243" s="183"/>
      <c r="O243" s="183"/>
      <c r="P243" s="183"/>
      <c r="Q243" s="183"/>
      <c r="R243" s="183"/>
      <c r="S243" s="183"/>
      <c r="V243" s="106"/>
      <c r="W243"/>
      <c r="X243"/>
      <c r="Y243"/>
      <c r="Z243"/>
    </row>
    <row r="244" spans="1:26" s="64" customFormat="1" ht="27.95" customHeight="1" x14ac:dyDescent="0.25">
      <c r="A244"/>
      <c r="B244" s="2601" t="s">
        <v>2393</v>
      </c>
      <c r="C244" s="2602"/>
      <c r="D244" s="2602"/>
      <c r="E244" s="2602"/>
      <c r="F244" s="2602"/>
      <c r="G244" s="2602"/>
      <c r="H244" s="10"/>
      <c r="I244" s="2"/>
      <c r="J244" s="2"/>
      <c r="K244" s="2"/>
      <c r="L244" s="183"/>
      <c r="M244" s="183"/>
      <c r="N244" s="183"/>
      <c r="O244" s="183"/>
      <c r="P244" s="183"/>
      <c r="Q244" s="183"/>
      <c r="R244" s="183"/>
      <c r="S244" s="183"/>
      <c r="V244" s="106"/>
      <c r="W244"/>
      <c r="X244"/>
      <c r="Y244"/>
      <c r="Z244"/>
    </row>
    <row r="245" spans="1:26" x14ac:dyDescent="0.25">
      <c r="V245" s="1115"/>
    </row>
    <row r="246" spans="1:26" x14ac:dyDescent="0.25">
      <c r="B246" s="181"/>
      <c r="C246" s="181"/>
      <c r="D246" s="181"/>
      <c r="E246" s="181"/>
      <c r="F246" s="181"/>
      <c r="G246" s="181"/>
      <c r="H246" s="181"/>
      <c r="I246" s="181"/>
      <c r="J246" s="181"/>
      <c r="K246" s="181"/>
      <c r="L246" s="181"/>
      <c r="M246" s="181"/>
      <c r="N246" s="181"/>
      <c r="O246" s="181"/>
      <c r="P246" s="181"/>
      <c r="Q246" s="181"/>
      <c r="R246" s="181"/>
      <c r="S246" s="181"/>
      <c r="T246" s="181"/>
      <c r="U246" s="181"/>
      <c r="V246" s="1116"/>
    </row>
    <row r="247" spans="1:26" ht="25.5" x14ac:dyDescent="0.25">
      <c r="B247" s="742" t="s">
        <v>2328</v>
      </c>
      <c r="C247" s="183"/>
      <c r="D247" s="183"/>
      <c r="E247" s="183"/>
      <c r="F247" s="183"/>
      <c r="G247" s="183"/>
      <c r="H247" s="183"/>
      <c r="I247" s="183"/>
      <c r="J247" s="183"/>
      <c r="K247" s="183"/>
      <c r="L247" s="183"/>
      <c r="T247" s="177"/>
      <c r="V247" s="1115"/>
    </row>
    <row r="248" spans="1:26" s="177" customFormat="1" ht="3" customHeight="1" x14ac:dyDescent="0.25">
      <c r="A248"/>
      <c r="G248" s="182"/>
      <c r="H248" s="184"/>
      <c r="I248" s="182"/>
      <c r="V248" s="525"/>
      <c r="W248"/>
      <c r="X248"/>
      <c r="Y248"/>
      <c r="Z248"/>
    </row>
    <row r="249" spans="1:26" s="64" customFormat="1" ht="27.95" customHeight="1" x14ac:dyDescent="0.25">
      <c r="A249"/>
      <c r="B249" s="2585" t="s">
        <v>2392</v>
      </c>
      <c r="C249" s="2585"/>
      <c r="D249" s="2585"/>
      <c r="E249" s="2585"/>
      <c r="F249" s="2585"/>
      <c r="G249" s="2585"/>
      <c r="H249" s="2585"/>
      <c r="I249" s="2585"/>
      <c r="J249" s="2585"/>
      <c r="K249" s="2585"/>
      <c r="L249" s="2585"/>
      <c r="M249" s="2585"/>
      <c r="N249" s="2585"/>
      <c r="O249" s="2585"/>
      <c r="P249" s="2585"/>
      <c r="Q249" s="2585"/>
      <c r="R249" s="2585"/>
      <c r="S249" s="2585"/>
      <c r="V249" s="106">
        <v>17</v>
      </c>
      <c r="W249"/>
      <c r="X249"/>
      <c r="Y249"/>
      <c r="Z249"/>
    </row>
    <row r="250" spans="1:26" s="64" customFormat="1" ht="27.95" customHeight="1" x14ac:dyDescent="0.25">
      <c r="A250"/>
      <c r="B250" s="1762" t="s">
        <v>2388</v>
      </c>
      <c r="C250" s="1762"/>
      <c r="D250" s="1762"/>
      <c r="E250" s="1762"/>
      <c r="F250" s="1762"/>
      <c r="G250" s="1762"/>
      <c r="H250" s="1762"/>
      <c r="I250" s="1762"/>
      <c r="J250" s="1762"/>
      <c r="K250" s="1762"/>
      <c r="L250" s="1762"/>
      <c r="M250" s="1762"/>
      <c r="N250" s="1762"/>
      <c r="O250" s="1762"/>
      <c r="P250" s="1762"/>
      <c r="Q250" s="1762"/>
      <c r="R250" s="2586" t="s">
        <v>2389</v>
      </c>
      <c r="S250" s="1756"/>
      <c r="V250" s="106"/>
      <c r="W250"/>
      <c r="X250"/>
      <c r="Y250"/>
      <c r="Z250"/>
    </row>
    <row r="251" spans="1:26" s="64" customFormat="1" ht="27.95" customHeight="1" x14ac:dyDescent="0.25">
      <c r="A251"/>
      <c r="B251" s="2586" t="s">
        <v>1261</v>
      </c>
      <c r="C251" s="2586"/>
      <c r="D251" s="2586"/>
      <c r="E251" s="2586"/>
      <c r="F251" s="2586"/>
      <c r="G251" s="2587" t="s">
        <v>1262</v>
      </c>
      <c r="H251" s="2588"/>
      <c r="I251" s="2588"/>
      <c r="J251" s="2588"/>
      <c r="K251" s="2588"/>
      <c r="L251" s="2588"/>
      <c r="M251" s="2588"/>
      <c r="N251" s="2588"/>
      <c r="O251" s="2588"/>
      <c r="P251" s="2588"/>
      <c r="Q251" s="2589"/>
      <c r="R251" s="183"/>
      <c r="S251" s="183"/>
      <c r="V251" s="106"/>
      <c r="W251"/>
      <c r="X251"/>
      <c r="Y251"/>
      <c r="Z251"/>
    </row>
    <row r="252" spans="1:26" s="64" customFormat="1" ht="27.95" customHeight="1" x14ac:dyDescent="0.25">
      <c r="A252"/>
      <c r="B252" s="2"/>
      <c r="C252" s="2"/>
      <c r="D252" s="2"/>
      <c r="E252" s="2"/>
      <c r="F252" s="2"/>
      <c r="G252" s="2606" t="s">
        <v>2394</v>
      </c>
      <c r="H252" s="2606"/>
      <c r="I252" s="2606"/>
      <c r="J252" s="2606"/>
      <c r="K252" s="2606"/>
      <c r="L252" s="2606"/>
      <c r="M252" s="2606"/>
      <c r="N252" s="2606"/>
      <c r="O252" s="2606"/>
      <c r="P252" s="2"/>
      <c r="Q252" s="183"/>
      <c r="R252" s="183"/>
      <c r="S252" s="183"/>
      <c r="V252" s="106"/>
      <c r="W252"/>
      <c r="X252"/>
      <c r="Y252"/>
      <c r="Z252"/>
    </row>
    <row r="253" spans="1:26" s="64" customFormat="1" ht="14.1" customHeight="1" x14ac:dyDescent="0.25">
      <c r="A253"/>
      <c r="B253" s="183"/>
      <c r="C253" s="183"/>
      <c r="D253" s="183"/>
      <c r="E253" s="183"/>
      <c r="F253" s="183"/>
      <c r="G253" s="183"/>
      <c r="H253" s="183"/>
      <c r="I253" s="183"/>
      <c r="J253" s="183"/>
      <c r="K253" s="183"/>
      <c r="L253" s="183"/>
      <c r="M253" s="183"/>
      <c r="N253" s="183"/>
      <c r="O253" s="183"/>
      <c r="P253" s="183"/>
      <c r="Q253" s="183"/>
      <c r="R253" s="183"/>
      <c r="S253" s="183"/>
      <c r="V253" s="106"/>
      <c r="W253"/>
      <c r="X253"/>
      <c r="Y253"/>
      <c r="Z253"/>
    </row>
    <row r="254" spans="1:26" s="64" customFormat="1" ht="27.95" customHeight="1" x14ac:dyDescent="0.25">
      <c r="A254"/>
      <c r="B254" s="183"/>
      <c r="C254" s="183"/>
      <c r="D254" s="183"/>
      <c r="E254" s="183"/>
      <c r="F254" s="183"/>
      <c r="G254" s="2604" t="s">
        <v>2452</v>
      </c>
      <c r="H254" s="2604"/>
      <c r="I254" s="2604"/>
      <c r="J254" s="2604"/>
      <c r="K254" s="2604"/>
      <c r="L254" s="2604"/>
      <c r="M254" s="183"/>
      <c r="N254" s="183"/>
      <c r="O254" s="183"/>
      <c r="P254" s="183"/>
      <c r="Q254" s="183"/>
      <c r="R254" s="183"/>
      <c r="S254" s="183"/>
      <c r="V254" s="106"/>
      <c r="W254"/>
      <c r="X254"/>
      <c r="Y254"/>
      <c r="Z254"/>
    </row>
    <row r="255" spans="1:26" s="64" customFormat="1" ht="27.95" customHeight="1" x14ac:dyDescent="0.25">
      <c r="A255"/>
      <c r="B255" s="183"/>
      <c r="C255" s="183"/>
      <c r="D255" s="183"/>
      <c r="E255" s="183"/>
      <c r="F255" s="183"/>
      <c r="G255" s="2605" t="s">
        <v>3538</v>
      </c>
      <c r="H255" s="2605"/>
      <c r="I255" s="2605"/>
      <c r="J255" s="2605"/>
      <c r="K255" s="2605"/>
      <c r="L255" s="2605"/>
      <c r="M255" s="2605"/>
      <c r="N255" s="2605"/>
      <c r="O255" s="2605"/>
      <c r="P255" s="2"/>
      <c r="Q255" s="183"/>
      <c r="R255" s="183"/>
      <c r="S255" s="183"/>
      <c r="V255" s="106"/>
      <c r="W255"/>
      <c r="X255"/>
      <c r="Y255"/>
      <c r="Z255"/>
    </row>
    <row r="256" spans="1:26" s="187" customFormat="1" x14ac:dyDescent="0.25">
      <c r="A256"/>
      <c r="V256" s="1117"/>
      <c r="W256"/>
      <c r="X256"/>
      <c r="Y256"/>
      <c r="Z256"/>
    </row>
    <row r="257" spans="1:26" s="187" customFormat="1" x14ac:dyDescent="0.25">
      <c r="A257"/>
      <c r="V257" s="1117"/>
      <c r="W257"/>
      <c r="X257"/>
      <c r="Y257"/>
      <c r="Z257"/>
    </row>
    <row r="258" spans="1:26" x14ac:dyDescent="0.25">
      <c r="V258" s="1115"/>
    </row>
    <row r="259" spans="1:26" x14ac:dyDescent="0.25">
      <c r="B259" s="181"/>
      <c r="C259" s="181"/>
      <c r="D259" s="181"/>
      <c r="E259" s="181"/>
      <c r="F259" s="181"/>
      <c r="G259" s="181"/>
      <c r="H259" s="181"/>
      <c r="I259" s="181"/>
      <c r="J259" s="181"/>
      <c r="K259" s="181"/>
      <c r="L259" s="181"/>
      <c r="M259" s="181"/>
      <c r="N259" s="181"/>
      <c r="O259" s="181"/>
      <c r="P259" s="181"/>
      <c r="Q259" s="181"/>
      <c r="R259" s="181"/>
      <c r="S259" s="181"/>
      <c r="T259" s="181"/>
      <c r="U259" s="181"/>
      <c r="V259" s="1116"/>
    </row>
    <row r="260" spans="1:26" ht="25.5" x14ac:dyDescent="0.25">
      <c r="B260" s="742" t="s">
        <v>2328</v>
      </c>
      <c r="C260" s="183"/>
      <c r="D260" s="183"/>
      <c r="E260" s="183"/>
      <c r="F260" s="183"/>
      <c r="G260" s="183"/>
      <c r="H260" s="183"/>
      <c r="I260" s="183"/>
      <c r="J260" s="183"/>
      <c r="K260" s="183"/>
      <c r="L260" s="183"/>
      <c r="T260" s="177"/>
      <c r="V260" s="1115"/>
    </row>
    <row r="261" spans="1:26" s="177" customFormat="1" ht="3" customHeight="1" x14ac:dyDescent="0.25">
      <c r="A261"/>
      <c r="G261" s="182"/>
      <c r="H261" s="184"/>
      <c r="I261" s="182"/>
      <c r="V261" s="525"/>
      <c r="W261"/>
      <c r="X261"/>
      <c r="Y261"/>
      <c r="Z261"/>
    </row>
    <row r="262" spans="1:26" s="64" customFormat="1" ht="27.95" customHeight="1" x14ac:dyDescent="0.25">
      <c r="A262"/>
      <c r="B262" s="2585" t="s">
        <v>2392</v>
      </c>
      <c r="C262" s="2585"/>
      <c r="D262" s="2585"/>
      <c r="E262" s="2585"/>
      <c r="F262" s="2585"/>
      <c r="G262" s="2585"/>
      <c r="H262" s="2585"/>
      <c r="I262" s="2585"/>
      <c r="J262" s="2585"/>
      <c r="K262" s="2585"/>
      <c r="L262" s="2585"/>
      <c r="M262" s="2585"/>
      <c r="N262" s="2585"/>
      <c r="O262" s="2585"/>
      <c r="P262" s="2585"/>
      <c r="Q262" s="2585"/>
      <c r="R262" s="2585"/>
      <c r="S262" s="2585"/>
      <c r="V262" s="106">
        <v>18</v>
      </c>
      <c r="W262"/>
      <c r="X262"/>
      <c r="Y262"/>
      <c r="Z262"/>
    </row>
    <row r="263" spans="1:26" s="64" customFormat="1" ht="27.95" customHeight="1" x14ac:dyDescent="0.25">
      <c r="A263"/>
      <c r="B263" s="1762" t="s">
        <v>2388</v>
      </c>
      <c r="C263" s="1762"/>
      <c r="D263" s="1762"/>
      <c r="E263" s="1762"/>
      <c r="F263" s="1762"/>
      <c r="G263" s="1762"/>
      <c r="H263" s="1762"/>
      <c r="I263" s="1762"/>
      <c r="J263" s="1762"/>
      <c r="K263" s="1762"/>
      <c r="L263" s="1762"/>
      <c r="M263" s="1762"/>
      <c r="N263" s="1762"/>
      <c r="O263" s="1762"/>
      <c r="P263" s="1762"/>
      <c r="Q263" s="1762"/>
      <c r="R263" s="2595" t="s">
        <v>2389</v>
      </c>
      <c r="S263" s="1746"/>
      <c r="V263" s="106"/>
      <c r="W263"/>
      <c r="X263"/>
      <c r="Y263"/>
      <c r="Z263"/>
    </row>
    <row r="264" spans="1:26" s="64" customFormat="1" ht="14.1" customHeight="1" x14ac:dyDescent="0.25">
      <c r="A264"/>
      <c r="B264" s="183"/>
      <c r="C264" s="183"/>
      <c r="D264" s="183"/>
      <c r="E264" s="183"/>
      <c r="F264" s="183"/>
      <c r="G264" s="183"/>
      <c r="H264" s="183"/>
      <c r="I264" s="183"/>
      <c r="J264" s="183"/>
      <c r="K264" s="183"/>
      <c r="L264" s="183"/>
      <c r="M264" s="183"/>
      <c r="N264" s="183"/>
      <c r="O264" s="183"/>
      <c r="P264" s="183"/>
      <c r="Q264" s="183"/>
      <c r="R264" s="183"/>
      <c r="S264" s="183"/>
      <c r="V264" s="106"/>
      <c r="W264"/>
      <c r="X264"/>
      <c r="Y264"/>
      <c r="Z264"/>
    </row>
    <row r="265" spans="1:26" s="64" customFormat="1" ht="27.95" customHeight="1" x14ac:dyDescent="0.25">
      <c r="A265"/>
      <c r="B265" s="2587" t="s">
        <v>1261</v>
      </c>
      <c r="C265" s="2588"/>
      <c r="D265" s="2588"/>
      <c r="E265" s="2588"/>
      <c r="F265" s="2589"/>
      <c r="G265" s="2595" t="s">
        <v>1262</v>
      </c>
      <c r="H265" s="2596"/>
      <c r="I265" s="2596"/>
      <c r="J265" s="2596"/>
      <c r="K265" s="2596"/>
      <c r="L265" s="2596"/>
      <c r="M265" s="2596"/>
      <c r="N265" s="2596"/>
      <c r="O265" s="2596"/>
      <c r="P265" s="2596"/>
      <c r="Q265" s="2597"/>
      <c r="R265" s="183"/>
      <c r="S265" s="183"/>
      <c r="V265" s="106"/>
      <c r="W265"/>
      <c r="X265"/>
      <c r="Y265"/>
      <c r="Z265"/>
    </row>
    <row r="266" spans="1:26" s="64" customFormat="1" ht="27.95" customHeight="1" x14ac:dyDescent="0.25">
      <c r="A266"/>
      <c r="B266" s="2587" t="s">
        <v>2394</v>
      </c>
      <c r="C266" s="2588"/>
      <c r="D266" s="2588"/>
      <c r="E266" s="2589"/>
      <c r="F266" s="2"/>
      <c r="G266" s="2"/>
      <c r="H266" s="2"/>
      <c r="I266" s="2"/>
      <c r="J266" s="2"/>
      <c r="K266" s="2"/>
      <c r="L266" s="2"/>
      <c r="M266" s="2"/>
      <c r="N266" s="2"/>
      <c r="O266" s="2"/>
      <c r="P266" s="2"/>
      <c r="Q266" s="2"/>
      <c r="R266" s="183"/>
      <c r="S266" s="183"/>
      <c r="V266" s="106"/>
      <c r="W266"/>
      <c r="X266"/>
      <c r="Y266"/>
      <c r="Z266"/>
    </row>
    <row r="267" spans="1:26" s="64" customFormat="1" ht="14.1" customHeight="1" x14ac:dyDescent="0.25">
      <c r="A267"/>
      <c r="B267" s="2"/>
      <c r="C267" s="2"/>
      <c r="D267" s="2"/>
      <c r="E267" s="2"/>
      <c r="F267" s="2"/>
      <c r="G267" s="2"/>
      <c r="H267" s="2"/>
      <c r="I267" s="2"/>
      <c r="J267" s="2"/>
      <c r="K267" s="2"/>
      <c r="L267" s="2"/>
      <c r="M267" s="2"/>
      <c r="N267" s="2"/>
      <c r="O267" s="2"/>
      <c r="P267" s="2"/>
      <c r="Q267" s="183"/>
      <c r="R267" s="183"/>
      <c r="S267" s="183"/>
      <c r="V267" s="106"/>
      <c r="W267"/>
      <c r="X267"/>
      <c r="Y267"/>
      <c r="Z267"/>
    </row>
    <row r="268" spans="1:26" s="64" customFormat="1" ht="36" customHeight="1" x14ac:dyDescent="0.25">
      <c r="A268"/>
      <c r="B268" s="2604" t="s">
        <v>2395</v>
      </c>
      <c r="C268" s="2604"/>
      <c r="D268" s="183"/>
      <c r="E268" s="183"/>
      <c r="F268" s="183"/>
      <c r="G268" s="2"/>
      <c r="H268" s="2"/>
      <c r="I268" s="2"/>
      <c r="J268" s="2"/>
      <c r="K268" s="2"/>
      <c r="L268" s="2"/>
      <c r="M268" s="183"/>
      <c r="N268" s="183"/>
      <c r="O268" s="183"/>
      <c r="P268" s="183"/>
      <c r="Q268" s="183"/>
      <c r="R268" s="183"/>
      <c r="S268" s="183"/>
      <c r="V268" s="106"/>
      <c r="W268"/>
      <c r="X268"/>
      <c r="Y268"/>
      <c r="Z268"/>
    </row>
    <row r="269" spans="1:26" s="64" customFormat="1" ht="27.95" customHeight="1" x14ac:dyDescent="0.25">
      <c r="A269"/>
      <c r="B269" s="2605" t="s">
        <v>3537</v>
      </c>
      <c r="C269" s="2605"/>
      <c r="D269" s="2605"/>
      <c r="E269" s="2605"/>
      <c r="F269" s="183"/>
      <c r="G269" s="2"/>
      <c r="H269" s="2"/>
      <c r="I269" s="2"/>
      <c r="J269" s="2"/>
      <c r="K269" s="2"/>
      <c r="L269" s="2"/>
      <c r="M269" s="2"/>
      <c r="N269" s="2"/>
      <c r="O269" s="2"/>
      <c r="P269" s="2"/>
      <c r="Q269" s="183"/>
      <c r="R269" s="183"/>
      <c r="S269" s="183"/>
      <c r="V269" s="106"/>
      <c r="W269"/>
      <c r="X269"/>
      <c r="Y269"/>
      <c r="Z269"/>
    </row>
    <row r="270" spans="1:26" x14ac:dyDescent="0.25">
      <c r="V270" s="1115"/>
    </row>
    <row r="271" spans="1:26" x14ac:dyDescent="0.25">
      <c r="V271" s="1115"/>
    </row>
    <row r="272" spans="1:26" x14ac:dyDescent="0.25">
      <c r="B272" s="181"/>
      <c r="C272" s="181"/>
      <c r="D272" s="181"/>
      <c r="E272" s="181"/>
      <c r="F272" s="181"/>
      <c r="G272" s="181"/>
      <c r="H272" s="181"/>
      <c r="I272" s="181"/>
      <c r="J272" s="181"/>
      <c r="K272" s="181"/>
      <c r="L272" s="181"/>
      <c r="M272" s="181"/>
      <c r="N272" s="181"/>
      <c r="O272" s="181"/>
      <c r="P272" s="181"/>
      <c r="Q272" s="181"/>
      <c r="R272" s="181"/>
      <c r="S272" s="181"/>
      <c r="T272" s="181"/>
      <c r="U272" s="181"/>
      <c r="V272" s="1116"/>
    </row>
    <row r="273" spans="1:26" ht="25.5" x14ac:dyDescent="0.25">
      <c r="B273" s="742" t="s">
        <v>2328</v>
      </c>
      <c r="C273" s="183"/>
      <c r="D273" s="183"/>
      <c r="E273" s="183"/>
      <c r="F273" s="183"/>
      <c r="G273" s="183"/>
      <c r="H273" s="183"/>
      <c r="I273" s="183"/>
      <c r="J273" s="183"/>
      <c r="K273" s="183"/>
      <c r="L273" s="183"/>
      <c r="T273" s="177"/>
      <c r="V273" s="1115"/>
    </row>
    <row r="274" spans="1:26" s="177" customFormat="1" ht="3" customHeight="1" x14ac:dyDescent="0.25">
      <c r="A274"/>
      <c r="G274" s="182"/>
      <c r="H274" s="184"/>
      <c r="I274" s="182"/>
      <c r="V274" s="525"/>
      <c r="W274"/>
      <c r="X274"/>
      <c r="Y274"/>
      <c r="Z274"/>
    </row>
    <row r="275" spans="1:26" s="64" customFormat="1" ht="27.95" customHeight="1" x14ac:dyDescent="0.25">
      <c r="A275"/>
      <c r="B275" s="2585" t="s">
        <v>2392</v>
      </c>
      <c r="C275" s="2585"/>
      <c r="D275" s="2585"/>
      <c r="E275" s="2585"/>
      <c r="F275" s="2585"/>
      <c r="G275" s="2585"/>
      <c r="H275" s="2585"/>
      <c r="I275" s="2585"/>
      <c r="J275" s="2585"/>
      <c r="K275" s="2585"/>
      <c r="L275" s="2585"/>
      <c r="M275" s="2585"/>
      <c r="N275" s="2585"/>
      <c r="O275" s="2585"/>
      <c r="P275" s="2585"/>
      <c r="Q275" s="2585"/>
      <c r="R275" s="2585"/>
      <c r="S275" s="2585"/>
      <c r="V275" s="106">
        <v>19</v>
      </c>
      <c r="W275"/>
      <c r="X275"/>
      <c r="Y275"/>
      <c r="Z275"/>
    </row>
    <row r="276" spans="1:26" s="64" customFormat="1" ht="27.95" customHeight="1" x14ac:dyDescent="0.25">
      <c r="A276"/>
      <c r="B276" s="2627" t="s">
        <v>2397</v>
      </c>
      <c r="C276" s="2628"/>
      <c r="D276" s="2628"/>
      <c r="E276" s="2628"/>
      <c r="F276" s="2628"/>
      <c r="G276" s="2628"/>
      <c r="H276" s="2628"/>
      <c r="I276" s="2628"/>
      <c r="J276" s="2628"/>
      <c r="K276" s="2628"/>
      <c r="L276" s="2628"/>
      <c r="M276" s="2628"/>
      <c r="N276" s="2628"/>
      <c r="O276" s="2628"/>
      <c r="P276" s="2628"/>
      <c r="Q276" s="2628"/>
      <c r="R276" s="2628"/>
      <c r="S276" s="174" t="s">
        <v>2389</v>
      </c>
      <c r="V276" s="106"/>
      <c r="W276"/>
      <c r="X276"/>
      <c r="Y276"/>
      <c r="Z276"/>
    </row>
    <row r="277" spans="1:26" s="64" customFormat="1" ht="14.1" customHeight="1" x14ac:dyDescent="0.25">
      <c r="A277"/>
      <c r="B277" s="183"/>
      <c r="C277" s="183"/>
      <c r="D277" s="183"/>
      <c r="E277" s="183"/>
      <c r="F277" s="183"/>
      <c r="G277" s="183"/>
      <c r="H277" s="183"/>
      <c r="I277" s="183"/>
      <c r="J277" s="183"/>
      <c r="K277" s="183"/>
      <c r="L277" s="183"/>
      <c r="M277" s="183"/>
      <c r="N277" s="183"/>
      <c r="O277" s="183"/>
      <c r="P277" s="183"/>
      <c r="Q277" s="183"/>
      <c r="R277" s="183"/>
      <c r="S277" s="183"/>
      <c r="V277" s="106"/>
      <c r="W277"/>
      <c r="X277"/>
      <c r="Y277"/>
      <c r="Z277"/>
    </row>
    <row r="278" spans="1:26" s="64" customFormat="1" ht="27.95" customHeight="1" x14ac:dyDescent="0.25">
      <c r="A278"/>
      <c r="B278" s="2629" t="s">
        <v>2398</v>
      </c>
      <c r="C278" s="2629"/>
      <c r="D278" s="2629"/>
      <c r="E278" s="2629"/>
      <c r="F278" s="2629"/>
      <c r="G278" s="2586" t="s">
        <v>2399</v>
      </c>
      <c r="H278" s="1756"/>
      <c r="I278" s="1756"/>
      <c r="J278" s="1756"/>
      <c r="K278" s="1756"/>
      <c r="L278" s="1756"/>
      <c r="M278" s="1756"/>
      <c r="N278" s="1756"/>
      <c r="O278" s="1756"/>
      <c r="P278" s="1756"/>
      <c r="Q278" s="1756"/>
      <c r="R278" s="1756"/>
      <c r="S278" s="183"/>
      <c r="V278" s="106"/>
      <c r="W278"/>
      <c r="X278"/>
      <c r="Y278"/>
      <c r="Z278"/>
    </row>
    <row r="279" spans="1:26" s="64" customFormat="1" ht="27.95" customHeight="1" x14ac:dyDescent="0.25">
      <c r="A279"/>
      <c r="B279" s="2605" t="s">
        <v>3536</v>
      </c>
      <c r="C279" s="2605"/>
      <c r="D279" s="2605"/>
      <c r="E279" s="2605"/>
      <c r="F279" s="2605"/>
      <c r="G279" s="2605"/>
      <c r="H279" s="2605"/>
      <c r="I279" s="2605"/>
      <c r="J279" s="2605"/>
      <c r="K279" s="2605"/>
      <c r="L279" s="2605"/>
      <c r="M279" s="2605"/>
      <c r="N279" s="2605"/>
      <c r="O279" s="2605"/>
      <c r="P279" s="2605"/>
      <c r="Q279" s="2605"/>
      <c r="R279" s="2605"/>
      <c r="S279" s="183"/>
      <c r="V279" s="106"/>
      <c r="W279"/>
      <c r="X279"/>
      <c r="Y279"/>
      <c r="Z279"/>
    </row>
    <row r="280" spans="1:26" x14ac:dyDescent="0.25">
      <c r="V280" s="1115"/>
    </row>
    <row r="281" spans="1:26" x14ac:dyDescent="0.25">
      <c r="V281" s="1115"/>
    </row>
    <row r="282" spans="1:26" x14ac:dyDescent="0.25">
      <c r="B282" s="181"/>
      <c r="C282" s="181"/>
      <c r="D282" s="181"/>
      <c r="E282" s="181"/>
      <c r="F282" s="181"/>
      <c r="G282" s="181"/>
      <c r="H282" s="181"/>
      <c r="I282" s="181"/>
      <c r="J282" s="181"/>
      <c r="K282" s="181"/>
      <c r="L282" s="181"/>
      <c r="M282" s="181"/>
      <c r="N282" s="181"/>
      <c r="O282" s="181"/>
      <c r="P282" s="181"/>
      <c r="Q282" s="181"/>
      <c r="R282" s="181"/>
      <c r="S282" s="181"/>
      <c r="T282" s="181"/>
      <c r="U282" s="181"/>
      <c r="V282" s="1116"/>
    </row>
    <row r="283" spans="1:26" ht="25.5" x14ac:dyDescent="0.25">
      <c r="B283" s="742" t="s">
        <v>2328</v>
      </c>
      <c r="C283" s="183"/>
      <c r="D283" s="183"/>
      <c r="E283" s="183"/>
      <c r="F283" s="183"/>
      <c r="G283" s="183"/>
      <c r="H283" s="183"/>
      <c r="I283" s="183"/>
      <c r="J283" s="183"/>
      <c r="K283" s="183"/>
      <c r="L283" s="183"/>
      <c r="T283" s="177"/>
      <c r="V283" s="1115"/>
    </row>
    <row r="284" spans="1:26" s="177" customFormat="1" ht="3" customHeight="1" x14ac:dyDescent="0.25">
      <c r="A284"/>
      <c r="G284" s="182"/>
      <c r="H284" s="184"/>
      <c r="I284" s="182"/>
      <c r="V284" s="525"/>
      <c r="W284"/>
      <c r="X284"/>
      <c r="Y284"/>
      <c r="Z284"/>
    </row>
    <row r="285" spans="1:26" s="64" customFormat="1" ht="27.95" customHeight="1" x14ac:dyDescent="0.25">
      <c r="A285"/>
      <c r="B285" s="2585" t="s">
        <v>2392</v>
      </c>
      <c r="C285" s="2585"/>
      <c r="D285" s="2585"/>
      <c r="E285" s="2585"/>
      <c r="F285" s="2585"/>
      <c r="G285" s="2585"/>
      <c r="H285" s="2585"/>
      <c r="I285" s="2585"/>
      <c r="J285" s="2585"/>
      <c r="K285" s="2585"/>
      <c r="L285" s="2585"/>
      <c r="M285" s="2585"/>
      <c r="N285" s="2585"/>
      <c r="O285" s="2585"/>
      <c r="P285" s="2585"/>
      <c r="Q285" s="2585"/>
      <c r="R285" s="2585"/>
      <c r="S285" s="2585"/>
      <c r="V285" s="106">
        <v>20</v>
      </c>
      <c r="W285"/>
      <c r="X285"/>
      <c r="Y285"/>
      <c r="Z285"/>
    </row>
    <row r="286" spans="1:26" s="64" customFormat="1" ht="27.95" customHeight="1" x14ac:dyDescent="0.25">
      <c r="A286"/>
      <c r="B286" s="1846" t="s">
        <v>2388</v>
      </c>
      <c r="C286" s="2607"/>
      <c r="D286" s="2607"/>
      <c r="E286" s="2607"/>
      <c r="F286" s="2607"/>
      <c r="G286" s="2607"/>
      <c r="H286" s="2607"/>
      <c r="I286" s="2607"/>
      <c r="J286" s="2607"/>
      <c r="K286" s="2607"/>
      <c r="L286" s="2607"/>
      <c r="M286" s="2607"/>
      <c r="N286" s="2607"/>
      <c r="O286" s="2607"/>
      <c r="P286" s="2607"/>
      <c r="Q286" s="2607"/>
      <c r="R286" s="2608"/>
      <c r="S286" s="174" t="s">
        <v>2389</v>
      </c>
      <c r="V286" s="106"/>
      <c r="W286"/>
      <c r="X286"/>
      <c r="Y286"/>
      <c r="Z286"/>
    </row>
    <row r="287" spans="1:26" s="64" customFormat="1" ht="14.1" customHeight="1" x14ac:dyDescent="0.25">
      <c r="A287"/>
      <c r="B287" s="183"/>
      <c r="C287" s="183"/>
      <c r="D287" s="183"/>
      <c r="E287" s="183"/>
      <c r="F287" s="183"/>
      <c r="G287" s="183"/>
      <c r="H287" s="183"/>
      <c r="I287" s="183"/>
      <c r="J287" s="183"/>
      <c r="K287" s="183"/>
      <c r="L287" s="183"/>
      <c r="M287" s="183"/>
      <c r="N287" s="183"/>
      <c r="O287" s="183"/>
      <c r="P287" s="183"/>
      <c r="Q287" s="183"/>
      <c r="R287" s="183"/>
      <c r="S287" s="183"/>
      <c r="V287" s="106"/>
      <c r="W287"/>
      <c r="X287"/>
      <c r="Y287"/>
      <c r="Z287"/>
    </row>
    <row r="288" spans="1:26" s="64" customFormat="1" ht="27.95" customHeight="1" x14ac:dyDescent="0.25">
      <c r="A288"/>
      <c r="B288" s="1762" t="s">
        <v>1261</v>
      </c>
      <c r="C288" s="1762"/>
      <c r="D288" s="1762"/>
      <c r="E288" s="1762"/>
      <c r="F288" s="1762"/>
      <c r="G288" s="2595" t="s">
        <v>1262</v>
      </c>
      <c r="H288" s="2596"/>
      <c r="I288" s="2596"/>
      <c r="J288" s="2596"/>
      <c r="K288" s="2596"/>
      <c r="L288" s="2596"/>
      <c r="M288" s="2596"/>
      <c r="N288" s="2596"/>
      <c r="O288" s="2596"/>
      <c r="P288" s="2596"/>
      <c r="Q288" s="2596"/>
      <c r="R288" s="2597"/>
      <c r="S288" s="183"/>
      <c r="V288" s="106"/>
      <c r="W288"/>
      <c r="X288"/>
      <c r="Y288"/>
      <c r="Z288"/>
    </row>
    <row r="289" spans="1:26" s="64" customFormat="1" ht="14.1" customHeight="1" x14ac:dyDescent="0.25">
      <c r="A289"/>
      <c r="B289" s="183"/>
      <c r="C289" s="183"/>
      <c r="D289" s="183"/>
      <c r="E289" s="183"/>
      <c r="F289" s="183"/>
      <c r="G289" s="183"/>
      <c r="H289" s="183"/>
      <c r="I289" s="183"/>
      <c r="J289" s="183"/>
      <c r="K289" s="183"/>
      <c r="L289" s="183"/>
      <c r="M289" s="183"/>
      <c r="N289" s="183"/>
      <c r="O289" s="183"/>
      <c r="P289" s="183"/>
      <c r="Q289" s="183"/>
      <c r="R289" s="183"/>
      <c r="S289" s="183"/>
      <c r="V289" s="106"/>
      <c r="W289"/>
      <c r="X289"/>
      <c r="Y289"/>
      <c r="Z289"/>
    </row>
    <row r="290" spans="1:26" s="64" customFormat="1" ht="27.95" customHeight="1" x14ac:dyDescent="0.25">
      <c r="A290"/>
      <c r="B290" s="2598" t="s">
        <v>2396</v>
      </c>
      <c r="C290" s="2599"/>
      <c r="D290" s="2599"/>
      <c r="E290" s="2600"/>
      <c r="F290" s="183"/>
      <c r="G290" s="2"/>
      <c r="H290" s="2"/>
      <c r="I290" s="2"/>
      <c r="J290" s="2"/>
      <c r="K290" s="2"/>
      <c r="L290" s="2"/>
      <c r="M290" s="2"/>
      <c r="N290" s="2"/>
      <c r="O290" s="183"/>
      <c r="P290" s="183"/>
      <c r="Q290" s="183"/>
      <c r="R290" s="183"/>
      <c r="S290" s="183"/>
      <c r="V290" s="106"/>
      <c r="W290"/>
      <c r="X290"/>
      <c r="Y290"/>
      <c r="Z290"/>
    </row>
    <row r="291" spans="1:26" s="64" customFormat="1" ht="27.95" customHeight="1" x14ac:dyDescent="0.25">
      <c r="A291"/>
      <c r="B291" s="2601" t="s">
        <v>3535</v>
      </c>
      <c r="C291" s="2602"/>
      <c r="D291" s="2602"/>
      <c r="E291" s="2602"/>
      <c r="F291" s="2603"/>
      <c r="G291" s="10"/>
      <c r="H291" s="2"/>
      <c r="I291" s="2"/>
      <c r="J291" s="2"/>
      <c r="K291" s="2"/>
      <c r="L291" s="2"/>
      <c r="M291" s="2"/>
      <c r="N291" s="2"/>
      <c r="O291" s="2"/>
      <c r="P291" s="2"/>
      <c r="Q291" s="2"/>
      <c r="R291" s="2"/>
      <c r="S291" s="183"/>
      <c r="V291" s="106"/>
      <c r="W291"/>
      <c r="X291"/>
      <c r="Y291"/>
      <c r="Z291"/>
    </row>
    <row r="292" spans="1:26" x14ac:dyDescent="0.25">
      <c r="V292" s="1115"/>
    </row>
    <row r="293" spans="1:26" x14ac:dyDescent="0.25">
      <c r="V293" s="1115"/>
    </row>
    <row r="294" spans="1:26" x14ac:dyDescent="0.25">
      <c r="B294" s="181"/>
      <c r="C294" s="181"/>
      <c r="D294" s="181"/>
      <c r="E294" s="181"/>
      <c r="F294" s="181"/>
      <c r="G294" s="181"/>
      <c r="H294" s="181"/>
      <c r="I294" s="181"/>
      <c r="J294" s="181"/>
      <c r="K294" s="181"/>
      <c r="L294" s="181"/>
      <c r="M294" s="181"/>
      <c r="N294" s="181"/>
      <c r="O294" s="181"/>
      <c r="P294" s="181"/>
      <c r="Q294" s="181"/>
      <c r="R294" s="181"/>
      <c r="S294" s="181"/>
      <c r="T294" s="181"/>
      <c r="U294" s="181"/>
      <c r="V294" s="1116"/>
    </row>
    <row r="295" spans="1:26" ht="25.5" x14ac:dyDescent="0.25">
      <c r="B295" s="742" t="s">
        <v>2328</v>
      </c>
      <c r="C295" s="183"/>
      <c r="D295" s="183"/>
      <c r="E295" s="183"/>
      <c r="F295" s="183"/>
      <c r="G295" s="183"/>
      <c r="H295" s="183"/>
      <c r="I295" s="183"/>
      <c r="J295" s="183"/>
      <c r="K295" s="183"/>
      <c r="L295" s="183"/>
      <c r="T295" s="177"/>
      <c r="V295" s="1115"/>
    </row>
    <row r="296" spans="1:26" s="177" customFormat="1" ht="3" customHeight="1" x14ac:dyDescent="0.25">
      <c r="A296"/>
      <c r="G296" s="182"/>
      <c r="H296" s="184"/>
      <c r="I296" s="182"/>
      <c r="V296" s="525"/>
      <c r="W296"/>
      <c r="X296"/>
      <c r="Y296"/>
      <c r="Z296"/>
    </row>
    <row r="297" spans="1:26" s="64" customFormat="1" ht="27.95" customHeight="1" x14ac:dyDescent="0.25">
      <c r="A297"/>
      <c r="B297" s="2585" t="s">
        <v>2392</v>
      </c>
      <c r="C297" s="2585"/>
      <c r="D297" s="2585"/>
      <c r="E297" s="2585"/>
      <c r="F297" s="2585"/>
      <c r="G297" s="2585"/>
      <c r="H297" s="2585"/>
      <c r="I297" s="2585"/>
      <c r="J297" s="2585"/>
      <c r="K297" s="2585"/>
      <c r="L297" s="2585"/>
      <c r="M297" s="2585"/>
      <c r="N297" s="2585"/>
      <c r="O297" s="2585"/>
      <c r="P297" s="2585"/>
      <c r="Q297" s="2585"/>
      <c r="R297" s="2585"/>
      <c r="S297" s="2585"/>
      <c r="V297" s="106">
        <v>21</v>
      </c>
      <c r="W297"/>
      <c r="X297"/>
      <c r="Y297"/>
      <c r="Z297"/>
    </row>
    <row r="298" spans="1:26" s="64" customFormat="1" ht="27.95" customHeight="1" x14ac:dyDescent="0.25">
      <c r="A298"/>
      <c r="B298" s="1762" t="s">
        <v>2388</v>
      </c>
      <c r="C298" s="1762"/>
      <c r="D298" s="1762"/>
      <c r="E298" s="1762"/>
      <c r="F298" s="1762"/>
      <c r="G298" s="1762"/>
      <c r="H298" s="1762"/>
      <c r="I298" s="1762"/>
      <c r="J298" s="1762"/>
      <c r="K298" s="1762"/>
      <c r="L298" s="1762"/>
      <c r="M298" s="1762"/>
      <c r="N298" s="1762"/>
      <c r="O298" s="1762"/>
      <c r="P298" s="1762"/>
      <c r="Q298" s="1762"/>
      <c r="R298" s="2586" t="s">
        <v>2389</v>
      </c>
      <c r="S298" s="1756"/>
      <c r="V298" s="106"/>
      <c r="W298"/>
      <c r="X298"/>
      <c r="Y298"/>
      <c r="Z298"/>
    </row>
    <row r="299" spans="1:26" s="64" customFormat="1" ht="27.95" customHeight="1" x14ac:dyDescent="0.25">
      <c r="A299"/>
      <c r="B299" s="1762" t="s">
        <v>1261</v>
      </c>
      <c r="C299" s="1762"/>
      <c r="D299" s="1762"/>
      <c r="E299" s="1762"/>
      <c r="F299" s="1762"/>
      <c r="G299" s="1762"/>
      <c r="H299" s="2586" t="s">
        <v>1262</v>
      </c>
      <c r="I299" s="2586"/>
      <c r="J299" s="2586"/>
      <c r="K299" s="2586"/>
      <c r="L299" s="2586"/>
      <c r="M299" s="2586"/>
      <c r="N299" s="2586"/>
      <c r="O299" s="2586"/>
      <c r="P299" s="2586"/>
      <c r="Q299" s="2586"/>
      <c r="R299" s="183"/>
      <c r="S299" s="183"/>
      <c r="V299" s="106"/>
      <c r="W299"/>
      <c r="X299"/>
      <c r="Y299"/>
      <c r="Z299"/>
    </row>
    <row r="300" spans="1:26" s="64" customFormat="1" ht="27.95" customHeight="1" x14ac:dyDescent="0.25">
      <c r="A300"/>
      <c r="B300" s="2587" t="s">
        <v>2400</v>
      </c>
      <c r="C300" s="2588"/>
      <c r="D300" s="2588"/>
      <c r="E300" s="2589"/>
      <c r="F300" s="2"/>
      <c r="G300" s="2"/>
      <c r="H300" s="2"/>
      <c r="I300" s="2"/>
      <c r="J300" s="2"/>
      <c r="K300" s="2"/>
      <c r="L300" s="2"/>
      <c r="M300" s="2"/>
      <c r="R300" s="183"/>
      <c r="S300" s="183"/>
      <c r="V300" s="106"/>
      <c r="W300"/>
      <c r="X300"/>
      <c r="Y300"/>
      <c r="Z300"/>
    </row>
    <row r="301" spans="1:26" s="64" customFormat="1" ht="14.1" customHeight="1" x14ac:dyDescent="0.25">
      <c r="A301"/>
      <c r="B301" s="183"/>
      <c r="C301" s="183"/>
      <c r="D301" s="183"/>
      <c r="E301" s="183"/>
      <c r="F301" s="183"/>
      <c r="G301" s="183"/>
      <c r="H301" s="183"/>
      <c r="I301" s="183"/>
      <c r="J301" s="183"/>
      <c r="K301" s="183"/>
      <c r="L301" s="183"/>
      <c r="M301" s="183"/>
      <c r="R301" s="183"/>
      <c r="S301" s="183"/>
      <c r="V301" s="106"/>
      <c r="W301"/>
      <c r="X301"/>
      <c r="Y301"/>
      <c r="Z301"/>
    </row>
    <row r="302" spans="1:26" s="64" customFormat="1" ht="27.95" customHeight="1" x14ac:dyDescent="0.25">
      <c r="A302"/>
      <c r="B302" s="2682" t="s">
        <v>2401</v>
      </c>
      <c r="C302" s="2683"/>
      <c r="D302" s="2684"/>
      <c r="F302" s="183"/>
      <c r="J302" s="2"/>
      <c r="K302" s="183"/>
      <c r="L302" s="183"/>
      <c r="M302" s="183"/>
      <c r="R302" s="183"/>
      <c r="S302" s="183"/>
      <c r="V302" s="106"/>
      <c r="W302"/>
      <c r="X302"/>
      <c r="Y302"/>
      <c r="Z302"/>
    </row>
    <row r="303" spans="1:26" s="64" customFormat="1" ht="27.95" customHeight="1" x14ac:dyDescent="0.25">
      <c r="A303"/>
      <c r="B303" s="2601" t="s">
        <v>3534</v>
      </c>
      <c r="C303" s="2602"/>
      <c r="D303" s="2602"/>
      <c r="E303" s="2603"/>
      <c r="F303" s="2"/>
      <c r="G303" s="2"/>
      <c r="H303" s="2"/>
      <c r="I303" s="2"/>
      <c r="N303" s="183"/>
      <c r="O303" s="183"/>
      <c r="S303"/>
      <c r="T303"/>
      <c r="U303"/>
      <c r="V303" s="1118"/>
    </row>
    <row r="304" spans="1:26" x14ac:dyDescent="0.25">
      <c r="V304" s="1115"/>
    </row>
    <row r="305" spans="1:26" x14ac:dyDescent="0.25">
      <c r="V305" s="1115"/>
    </row>
    <row r="306" spans="1:26" x14ac:dyDescent="0.25">
      <c r="V306" s="1115"/>
    </row>
    <row r="307" spans="1:26" x14ac:dyDescent="0.25">
      <c r="V307" s="1115"/>
    </row>
    <row r="308" spans="1:26" x14ac:dyDescent="0.25">
      <c r="B308" s="1021"/>
      <c r="C308" s="1021"/>
      <c r="D308" s="1021"/>
      <c r="E308" s="1021"/>
      <c r="F308" s="1021"/>
      <c r="G308" s="1021"/>
      <c r="H308" s="1021"/>
      <c r="I308" s="1021"/>
      <c r="J308" s="1021"/>
      <c r="K308" s="1021"/>
      <c r="L308" s="1021"/>
      <c r="M308" s="1021"/>
      <c r="N308" s="1021"/>
      <c r="O308" s="1021"/>
      <c r="P308" s="1021"/>
      <c r="Q308" s="1021"/>
      <c r="R308" s="1021"/>
      <c r="S308" s="1021"/>
      <c r="T308" s="1021"/>
      <c r="U308" s="1021"/>
      <c r="V308" s="1119"/>
    </row>
    <row r="309" spans="1:26" x14ac:dyDescent="0.25">
      <c r="B309"/>
      <c r="C309"/>
      <c r="D309"/>
      <c r="E309"/>
      <c r="F309"/>
      <c r="G309"/>
      <c r="H309"/>
      <c r="I309"/>
      <c r="J309"/>
      <c r="K309"/>
      <c r="L309"/>
      <c r="M309"/>
      <c r="N309"/>
      <c r="O309"/>
      <c r="P309"/>
      <c r="Q309"/>
      <c r="R309"/>
      <c r="S309"/>
      <c r="T309" s="177"/>
      <c r="V309" s="1115"/>
    </row>
    <row r="310" spans="1:26" s="177" customFormat="1" ht="3" customHeight="1" x14ac:dyDescent="0.25">
      <c r="A310"/>
      <c r="B310"/>
      <c r="C310"/>
      <c r="D310"/>
      <c r="E310"/>
      <c r="F310"/>
      <c r="G310"/>
      <c r="H310"/>
      <c r="I310"/>
      <c r="J310"/>
      <c r="K310"/>
      <c r="L310"/>
      <c r="M310"/>
      <c r="N310"/>
      <c r="O310"/>
      <c r="P310"/>
      <c r="Q310"/>
      <c r="R310"/>
      <c r="S310"/>
      <c r="V310" s="525"/>
      <c r="W310"/>
      <c r="X310"/>
      <c r="Y310"/>
      <c r="Z310"/>
    </row>
    <row r="311" spans="1:26" ht="25.5" x14ac:dyDescent="0.25">
      <c r="B311" s="770" t="s">
        <v>2329</v>
      </c>
      <c r="C311" s="183"/>
      <c r="D311" s="183"/>
      <c r="E311" s="183"/>
      <c r="F311" s="183"/>
      <c r="G311" s="183"/>
      <c r="H311" s="183"/>
      <c r="I311" s="183"/>
      <c r="J311" s="183"/>
      <c r="K311" s="183"/>
      <c r="L311" s="183"/>
      <c r="T311" s="177"/>
      <c r="V311" s="1120" t="s">
        <v>3525</v>
      </c>
    </row>
    <row r="312" spans="1:26" s="64" customFormat="1" ht="14.1" customHeight="1" x14ac:dyDescent="0.25">
      <c r="A312"/>
      <c r="B312" s="177"/>
      <c r="C312" s="177"/>
      <c r="D312" s="177"/>
      <c r="E312" s="177"/>
      <c r="F312" s="177"/>
      <c r="G312" s="182"/>
      <c r="H312" s="184"/>
      <c r="I312" s="182"/>
      <c r="J312" s="177"/>
      <c r="K312" s="177"/>
      <c r="L312" s="177"/>
      <c r="M312" s="177"/>
      <c r="N312" s="177"/>
      <c r="O312" s="177"/>
      <c r="P312" s="177"/>
      <c r="Q312" s="177"/>
      <c r="R312" s="177"/>
      <c r="S312" s="177"/>
      <c r="V312" s="106"/>
      <c r="W312"/>
      <c r="X312"/>
      <c r="Y312"/>
      <c r="Z312"/>
    </row>
    <row r="313" spans="1:26" s="64" customFormat="1" ht="39" customHeight="1" x14ac:dyDescent="0.25">
      <c r="A313"/>
      <c r="B313" s="2579" t="s">
        <v>3040</v>
      </c>
      <c r="C313" s="2580"/>
      <c r="D313" s="2580"/>
      <c r="E313" s="2580"/>
      <c r="F313" s="2580"/>
      <c r="G313" s="2580"/>
      <c r="H313" s="2580"/>
      <c r="I313" s="2580"/>
      <c r="J313" s="2580"/>
      <c r="K313" s="2580"/>
      <c r="L313" s="2580"/>
      <c r="M313" s="2580"/>
      <c r="N313" s="2580"/>
      <c r="O313" s="2580"/>
      <c r="P313" s="2580"/>
      <c r="Q313" s="2580"/>
      <c r="R313" s="2580"/>
      <c r="S313" s="2581"/>
      <c r="V313" s="106"/>
      <c r="W313"/>
      <c r="X313"/>
      <c r="Y313"/>
      <c r="Z313"/>
    </row>
    <row r="314" spans="1:26" s="64" customFormat="1" ht="29.25" customHeight="1" x14ac:dyDescent="0.25">
      <c r="A314"/>
      <c r="B314" s="2650" t="s">
        <v>3041</v>
      </c>
      <c r="C314" s="2651"/>
      <c r="D314" s="2651"/>
      <c r="E314" s="2651"/>
      <c r="F314" s="2651"/>
      <c r="G314" s="2651"/>
      <c r="H314" s="2651"/>
      <c r="I314" s="2651"/>
      <c r="J314" s="2651"/>
      <c r="K314" s="2651"/>
      <c r="L314" s="2651"/>
      <c r="M314" s="2651"/>
      <c r="N314" s="2651"/>
      <c r="O314" s="2651"/>
      <c r="P314" s="2651"/>
      <c r="Q314" s="2651"/>
      <c r="R314" s="2652"/>
      <c r="S314" s="1026"/>
      <c r="V314" s="106"/>
      <c r="W314"/>
      <c r="X314"/>
      <c r="Y314"/>
      <c r="Z314"/>
    </row>
    <row r="315" spans="1:26" s="64" customFormat="1" ht="29.25" customHeight="1" x14ac:dyDescent="0.25">
      <c r="A315"/>
      <c r="B315" s="2650" t="s">
        <v>2973</v>
      </c>
      <c r="C315" s="2651"/>
      <c r="D315" s="2651"/>
      <c r="E315" s="2651"/>
      <c r="F315" s="2651"/>
      <c r="G315" s="2651"/>
      <c r="H315" s="2651"/>
      <c r="I315" s="2651"/>
      <c r="J315" s="2651"/>
      <c r="K315" s="2651"/>
      <c r="L315" s="2651"/>
      <c r="M315" s="2651"/>
      <c r="N315" s="2651"/>
      <c r="O315" s="2651"/>
      <c r="P315" s="2652"/>
      <c r="Q315" s="1027"/>
      <c r="R315" s="1027"/>
      <c r="S315" s="2"/>
      <c r="V315" s="106"/>
      <c r="W315"/>
      <c r="X315"/>
      <c r="Y315"/>
      <c r="Z315"/>
    </row>
    <row r="316" spans="1:26" s="64" customFormat="1" ht="29.25" customHeight="1" x14ac:dyDescent="0.25">
      <c r="A316"/>
      <c r="B316" s="2650" t="s">
        <v>3042</v>
      </c>
      <c r="C316" s="2651"/>
      <c r="D316" s="2651"/>
      <c r="E316" s="2651"/>
      <c r="F316" s="2651"/>
      <c r="G316" s="2652"/>
      <c r="H316" s="2651" t="s">
        <v>3043</v>
      </c>
      <c r="I316" s="2651"/>
      <c r="J316" s="2651"/>
      <c r="K316" s="2651"/>
      <c r="L316" s="2651"/>
      <c r="M316" s="2651"/>
      <c r="N316" s="2651"/>
      <c r="O316" s="2651"/>
      <c r="P316" s="2652"/>
      <c r="Q316" s="146"/>
      <c r="R316" s="146"/>
      <c r="S316" s="146"/>
      <c r="V316" s="106"/>
      <c r="W316"/>
      <c r="X316"/>
      <c r="Y316"/>
      <c r="Z316"/>
    </row>
    <row r="317" spans="1:26" s="64" customFormat="1" ht="49.5" customHeight="1" x14ac:dyDescent="0.25">
      <c r="A317"/>
      <c r="B317" s="2691" t="s">
        <v>3044</v>
      </c>
      <c r="C317" s="2651"/>
      <c r="D317" s="2651"/>
      <c r="E317" s="2651"/>
      <c r="F317" s="2652"/>
      <c r="G317" s="1028"/>
      <c r="H317" s="2650" t="s">
        <v>3045</v>
      </c>
      <c r="I317" s="2651"/>
      <c r="J317" s="2651"/>
      <c r="K317" s="2651"/>
      <c r="L317" s="2651"/>
      <c r="M317" s="2651"/>
      <c r="N317" s="2652"/>
      <c r="O317" s="1029"/>
      <c r="P317" s="1029"/>
      <c r="Q317" s="146"/>
      <c r="R317" s="146"/>
      <c r="S317" s="146"/>
      <c r="V317" s="106"/>
      <c r="W317"/>
      <c r="X317"/>
      <c r="Y317"/>
      <c r="Z317"/>
    </row>
    <row r="318" spans="1:26" s="64" customFormat="1" ht="29.25" customHeight="1" x14ac:dyDescent="0.25">
      <c r="A318"/>
      <c r="B318" s="1880" t="s">
        <v>2978</v>
      </c>
      <c r="C318" s="1880"/>
      <c r="D318" s="1880"/>
      <c r="E318" s="1880"/>
      <c r="F318" s="1880"/>
      <c r="G318" s="1880"/>
      <c r="H318" s="1880"/>
      <c r="I318" s="1880"/>
      <c r="J318" s="1880"/>
      <c r="K318" s="1880"/>
      <c r="L318" s="1880"/>
      <c r="M318" s="1880"/>
      <c r="N318" s="1880"/>
      <c r="O318" s="2"/>
      <c r="P318" s="2"/>
      <c r="Q318" s="2"/>
      <c r="R318" s="2"/>
      <c r="S318" s="2"/>
      <c r="V318" s="106"/>
      <c r="W318"/>
      <c r="X318"/>
      <c r="Y318"/>
      <c r="Z318"/>
    </row>
    <row r="319" spans="1:26" s="64" customFormat="1" ht="24" customHeight="1" x14ac:dyDescent="0.25">
      <c r="A319"/>
      <c r="L319" s="73"/>
      <c r="M319" s="73"/>
      <c r="N319" s="2"/>
      <c r="O319" s="2"/>
      <c r="P319" s="2"/>
      <c r="Q319" s="2"/>
      <c r="R319" s="2"/>
      <c r="S319" s="2"/>
      <c r="V319" s="106"/>
      <c r="W319"/>
      <c r="X319"/>
      <c r="Y319"/>
      <c r="Z319"/>
    </row>
    <row r="320" spans="1:26" s="64" customFormat="1" ht="14.1" customHeight="1" x14ac:dyDescent="0.25">
      <c r="A320"/>
      <c r="B320" s="180"/>
      <c r="C320" s="180"/>
      <c r="D320" s="180"/>
      <c r="E320" s="180"/>
      <c r="F320" s="180"/>
      <c r="G320" s="180"/>
      <c r="H320" s="180"/>
      <c r="I320" s="180"/>
      <c r="J320" s="180"/>
      <c r="K320" s="180"/>
      <c r="L320" s="180"/>
      <c r="M320" s="180"/>
      <c r="N320" s="180"/>
      <c r="O320" s="180"/>
      <c r="P320" s="180"/>
      <c r="Q320" s="180"/>
      <c r="R320" s="180"/>
      <c r="S320" s="180"/>
      <c r="V320" s="106"/>
      <c r="W320"/>
      <c r="X320"/>
      <c r="Y320"/>
      <c r="Z320"/>
    </row>
    <row r="321" spans="1:26" s="187" customFormat="1" ht="25.5" customHeight="1" x14ac:dyDescent="0.25">
      <c r="A321"/>
      <c r="B321" s="2667" t="s">
        <v>3612</v>
      </c>
      <c r="C321" s="2668"/>
      <c r="D321" s="2668"/>
      <c r="E321" s="2669"/>
      <c r="F321" s="2"/>
      <c r="G321" s="2"/>
      <c r="H321" s="2667" t="s">
        <v>3613</v>
      </c>
      <c r="I321" s="2668"/>
      <c r="J321" s="2668"/>
      <c r="K321" s="2669"/>
      <c r="L321" s="2"/>
      <c r="M321" s="2"/>
      <c r="N321" s="2"/>
      <c r="O321" s="183"/>
      <c r="P321" s="183"/>
      <c r="Q321" s="183"/>
      <c r="R321" s="183"/>
      <c r="S321" s="64"/>
      <c r="V321" s="1117"/>
      <c r="W321"/>
      <c r="X321"/>
      <c r="Y321"/>
      <c r="Z321"/>
    </row>
    <row r="322" spans="1:26" ht="33.75" customHeight="1" x14ac:dyDescent="0.25">
      <c r="B322" s="2615" t="s">
        <v>3614</v>
      </c>
      <c r="C322" s="2616"/>
      <c r="D322" s="2616"/>
      <c r="E322" s="2616"/>
      <c r="F322" s="2617"/>
      <c r="G322" s="1030"/>
      <c r="H322" s="2615" t="s">
        <v>3615</v>
      </c>
      <c r="I322" s="2616"/>
      <c r="J322" s="2616"/>
      <c r="K322" s="2616"/>
      <c r="L322" s="2616"/>
      <c r="M322" s="2616"/>
      <c r="N322" s="2617"/>
      <c r="O322" s="2"/>
      <c r="P322" s="2"/>
      <c r="Q322" s="2"/>
      <c r="R322" s="2"/>
      <c r="S322" s="64"/>
      <c r="V322" s="1115"/>
    </row>
    <row r="323" spans="1:26" ht="33.75" customHeight="1" x14ac:dyDescent="0.25">
      <c r="B323" s="73"/>
      <c r="C323" s="73"/>
      <c r="D323" s="73"/>
      <c r="E323" s="73"/>
      <c r="F323" s="73"/>
      <c r="G323" s="146"/>
      <c r="H323" s="73"/>
      <c r="I323" s="73"/>
      <c r="J323" s="73"/>
      <c r="K323" s="73"/>
      <c r="L323" s="73"/>
      <c r="M323" s="73"/>
      <c r="N323" s="73"/>
      <c r="O323" s="2"/>
      <c r="P323" s="2"/>
      <c r="Q323" s="2"/>
      <c r="R323" s="2"/>
      <c r="S323" s="64"/>
      <c r="V323" s="1115"/>
    </row>
    <row r="324" spans="1:26" ht="148.5" customHeight="1" x14ac:dyDescent="0.25">
      <c r="B324" s="2710" t="s">
        <v>3616</v>
      </c>
      <c r="C324" s="2711"/>
      <c r="D324" s="2590" t="s">
        <v>3619</v>
      </c>
      <c r="E324" s="2591"/>
      <c r="F324" s="73"/>
      <c r="G324" s="146"/>
      <c r="H324" s="2710" t="s">
        <v>3618</v>
      </c>
      <c r="I324" s="2711"/>
      <c r="J324" s="2590" t="s">
        <v>3617</v>
      </c>
      <c r="K324" s="2591"/>
      <c r="L324" s="73"/>
      <c r="M324" s="73"/>
      <c r="N324" s="73"/>
      <c r="O324" s="2"/>
      <c r="P324" s="2"/>
      <c r="Q324" s="2"/>
      <c r="R324" s="2"/>
      <c r="S324" s="64"/>
      <c r="V324" s="1115"/>
    </row>
    <row r="325" spans="1:26" ht="32.25" customHeight="1" x14ac:dyDescent="0.25">
      <c r="B325"/>
      <c r="C325"/>
      <c r="D325"/>
      <c r="E325"/>
      <c r="F325"/>
      <c r="G325"/>
      <c r="H325"/>
      <c r="I325"/>
      <c r="J325"/>
      <c r="K325"/>
      <c r="L325"/>
      <c r="M325"/>
      <c r="N325"/>
      <c r="O325"/>
      <c r="P325"/>
      <c r="Q325"/>
      <c r="R325"/>
      <c r="S325"/>
      <c r="V325" s="1115"/>
    </row>
    <row r="326" spans="1:26" x14ac:dyDescent="0.25">
      <c r="V326" s="1115"/>
    </row>
    <row r="327" spans="1:26" s="177" customFormat="1" ht="3" customHeight="1" x14ac:dyDescent="0.25">
      <c r="A327"/>
      <c r="B327"/>
      <c r="C327"/>
      <c r="D327"/>
      <c r="E327"/>
      <c r="F327"/>
      <c r="G327"/>
      <c r="H327"/>
      <c r="I327"/>
      <c r="J327"/>
      <c r="K327"/>
      <c r="L327"/>
      <c r="M327"/>
      <c r="N327"/>
      <c r="O327"/>
      <c r="P327"/>
      <c r="Q327"/>
      <c r="R327"/>
      <c r="S327"/>
      <c r="V327" s="525"/>
      <c r="W327"/>
      <c r="X327"/>
      <c r="Y327"/>
      <c r="Z327"/>
    </row>
    <row r="328" spans="1:26" x14ac:dyDescent="0.25">
      <c r="B328" s="181"/>
      <c r="C328" s="181"/>
      <c r="D328" s="181"/>
      <c r="E328" s="181"/>
      <c r="F328" s="181"/>
      <c r="G328" s="181"/>
      <c r="H328" s="181"/>
      <c r="I328" s="181"/>
      <c r="J328" s="181"/>
      <c r="K328" s="181"/>
      <c r="L328" s="181"/>
      <c r="M328" s="181"/>
      <c r="N328" s="181"/>
      <c r="O328" s="181"/>
      <c r="P328" s="181"/>
      <c r="Q328" s="181"/>
      <c r="R328" s="181"/>
      <c r="S328" s="181"/>
      <c r="T328" s="181"/>
      <c r="U328" s="181"/>
      <c r="V328" s="1116"/>
    </row>
    <row r="329" spans="1:26" ht="25.5" x14ac:dyDescent="0.25">
      <c r="B329" s="742" t="s">
        <v>2328</v>
      </c>
      <c r="C329" s="183"/>
      <c r="D329" s="183"/>
      <c r="E329" s="183"/>
      <c r="F329" s="183"/>
      <c r="G329" s="183"/>
      <c r="H329" s="183"/>
      <c r="I329" s="183"/>
      <c r="J329" s="183"/>
      <c r="K329" s="183"/>
      <c r="L329" s="183"/>
      <c r="T329" s="177"/>
      <c r="V329" s="1115"/>
    </row>
    <row r="330" spans="1:26" s="177" customFormat="1" ht="3" customHeight="1" x14ac:dyDescent="0.25">
      <c r="A330"/>
      <c r="G330" s="182"/>
      <c r="H330" s="184"/>
      <c r="I330" s="182"/>
      <c r="V330" s="525"/>
      <c r="W330"/>
      <c r="X330"/>
      <c r="Y330"/>
      <c r="Z330"/>
    </row>
    <row r="331" spans="1:26" s="187" customFormat="1" ht="27.95" customHeight="1" x14ac:dyDescent="0.25">
      <c r="A331"/>
      <c r="B331" s="2585" t="s">
        <v>2392</v>
      </c>
      <c r="C331" s="2585"/>
      <c r="D331" s="2585"/>
      <c r="E331" s="2585"/>
      <c r="F331" s="2585"/>
      <c r="G331" s="2585"/>
      <c r="H331" s="2585"/>
      <c r="I331" s="2585"/>
      <c r="J331" s="2585"/>
      <c r="K331" s="2585"/>
      <c r="L331" s="2585"/>
      <c r="M331" s="2585"/>
      <c r="N331" s="2585"/>
      <c r="O331" s="2585"/>
      <c r="P331" s="2585"/>
      <c r="Q331" s="2585"/>
      <c r="R331" s="2585"/>
      <c r="S331" s="2585"/>
      <c r="V331" s="1120">
        <v>23</v>
      </c>
      <c r="W331"/>
      <c r="X331"/>
      <c r="Y331"/>
      <c r="Z331"/>
    </row>
    <row r="332" spans="1:26" s="187" customFormat="1" ht="27.95" customHeight="1" x14ac:dyDescent="0.25">
      <c r="A332"/>
      <c r="B332" s="2586" t="s">
        <v>2402</v>
      </c>
      <c r="C332" s="2586"/>
      <c r="D332" s="2586"/>
      <c r="E332" s="2586"/>
      <c r="F332" s="2586"/>
      <c r="G332" s="2586"/>
      <c r="H332" s="2586"/>
      <c r="I332" s="2586"/>
      <c r="J332" s="1762" t="s">
        <v>1262</v>
      </c>
      <c r="K332" s="1762"/>
      <c r="L332" s="1762"/>
      <c r="M332" s="1762"/>
      <c r="N332" s="1762"/>
      <c r="O332" s="1762"/>
      <c r="P332" s="1762"/>
      <c r="Q332" s="1762"/>
      <c r="R332" s="1762"/>
      <c r="S332" s="1762"/>
      <c r="V332" s="1117"/>
      <c r="W332"/>
      <c r="X332"/>
      <c r="Y332"/>
      <c r="Z332"/>
    </row>
    <row r="333" spans="1:26" s="187" customFormat="1" ht="27.95" customHeight="1" x14ac:dyDescent="0.25">
      <c r="A333"/>
      <c r="B333" s="2"/>
      <c r="C333" s="162"/>
      <c r="D333" s="162"/>
      <c r="E333" s="162"/>
      <c r="F333" s="162"/>
      <c r="G333" s="162"/>
      <c r="H333" s="162"/>
      <c r="I333" s="162"/>
      <c r="J333" s="162"/>
      <c r="K333" s="162"/>
      <c r="L333" s="162"/>
      <c r="M333" s="162"/>
      <c r="N333" s="2592" t="s">
        <v>3229</v>
      </c>
      <c r="O333" s="2593"/>
      <c r="P333" s="2593"/>
      <c r="Q333" s="2593"/>
      <c r="R333" s="2593"/>
      <c r="S333" s="2594"/>
      <c r="V333" s="1117"/>
      <c r="W333"/>
      <c r="X333"/>
      <c r="Y333"/>
      <c r="Z333"/>
    </row>
    <row r="334" spans="1:26" s="187" customFormat="1" ht="27.95" customHeight="1" x14ac:dyDescent="0.25">
      <c r="A334"/>
      <c r="B334" s="2"/>
      <c r="C334" s="2707"/>
      <c r="D334" s="2708"/>
      <c r="E334" s="2708"/>
      <c r="F334" s="2708"/>
      <c r="G334" s="2708"/>
      <c r="H334" s="2709"/>
      <c r="I334" s="2"/>
      <c r="J334" s="2"/>
      <c r="K334" s="146"/>
      <c r="L334" s="146"/>
      <c r="M334" s="146"/>
      <c r="N334" s="214"/>
      <c r="O334" s="2587" t="s">
        <v>3</v>
      </c>
      <c r="P334" s="2588"/>
      <c r="Q334" s="2588"/>
      <c r="R334" s="2588"/>
      <c r="S334" s="2589"/>
      <c r="V334" s="1117"/>
      <c r="W334"/>
      <c r="X334"/>
      <c r="Y334"/>
      <c r="Z334"/>
    </row>
    <row r="335" spans="1:26" s="187" customFormat="1" ht="27.95" customHeight="1" x14ac:dyDescent="0.25">
      <c r="A335"/>
      <c r="B335" s="2"/>
      <c r="C335" s="2"/>
      <c r="D335" s="2"/>
      <c r="E335" s="2"/>
      <c r="F335" s="2"/>
      <c r="G335" s="2"/>
      <c r="H335" s="2"/>
      <c r="I335" s="2"/>
      <c r="J335" s="2"/>
      <c r="N335" s="488"/>
      <c r="O335" s="214"/>
      <c r="P335" s="883"/>
      <c r="Q335" s="2587" t="s">
        <v>2403</v>
      </c>
      <c r="R335" s="2588"/>
      <c r="S335" s="2589"/>
      <c r="V335" s="1117"/>
      <c r="W335"/>
      <c r="X335"/>
      <c r="Y335"/>
      <c r="Z335"/>
    </row>
    <row r="336" spans="1:26" s="187" customFormat="1" ht="14.1" customHeight="1" x14ac:dyDescent="0.25">
      <c r="A336"/>
      <c r="B336" s="183"/>
      <c r="C336" s="183"/>
      <c r="D336" s="183"/>
      <c r="E336" s="183"/>
      <c r="F336" s="183"/>
      <c r="G336" s="183"/>
      <c r="H336" s="183"/>
      <c r="I336" s="183"/>
      <c r="J336" s="183"/>
      <c r="K336" s="183"/>
      <c r="L336" s="183"/>
      <c r="M336" s="183"/>
      <c r="N336" s="183"/>
      <c r="O336" s="183"/>
      <c r="P336" s="183"/>
      <c r="Q336" s="183"/>
      <c r="R336" s="183"/>
      <c r="S336" s="183"/>
      <c r="V336" s="1117"/>
      <c r="W336"/>
      <c r="X336"/>
      <c r="Y336"/>
      <c r="Z336"/>
    </row>
    <row r="337" spans="1:30" s="187" customFormat="1" ht="27.95" customHeight="1" x14ac:dyDescent="0.25">
      <c r="A337"/>
      <c r="B337" s="183"/>
      <c r="C337" s="2"/>
      <c r="D337" s="2"/>
      <c r="E337" s="183"/>
      <c r="F337" s="183"/>
      <c r="G337" s="183"/>
      <c r="H337" s="183"/>
      <c r="I337" s="183"/>
      <c r="J337" s="183"/>
      <c r="K337" s="2699"/>
      <c r="L337" s="2699"/>
      <c r="M337" s="2699"/>
      <c r="N337" s="2699"/>
      <c r="O337" s="2699"/>
      <c r="P337" s="183"/>
      <c r="Q337" s="183"/>
      <c r="R337" s="2705" t="s">
        <v>2634</v>
      </c>
      <c r="S337" s="2706"/>
      <c r="T337" s="881"/>
      <c r="U337" s="881"/>
      <c r="V337" s="1117"/>
      <c r="W337"/>
      <c r="X337" s="416"/>
      <c r="Y337"/>
      <c r="Z337"/>
    </row>
    <row r="338" spans="1:30" s="187" customFormat="1" ht="27.95" customHeight="1" x14ac:dyDescent="0.25">
      <c r="A338"/>
      <c r="B338" s="183"/>
      <c r="C338" s="2"/>
      <c r="D338" s="2"/>
      <c r="E338" s="183"/>
      <c r="F338" s="183"/>
      <c r="G338" s="183"/>
      <c r="H338" s="183"/>
      <c r="I338" s="183"/>
      <c r="J338" s="2"/>
      <c r="Q338" s="2601" t="s">
        <v>3533</v>
      </c>
      <c r="R338" s="2602"/>
      <c r="S338" s="2603"/>
      <c r="T338" s="146"/>
      <c r="U338" s="146"/>
      <c r="V338" s="117"/>
      <c r="W338"/>
      <c r="X338" s="146"/>
      <c r="Y338"/>
      <c r="Z338"/>
      <c r="AC338" s="2699"/>
      <c r="AD338" s="2699"/>
    </row>
    <row r="339" spans="1:30" x14ac:dyDescent="0.25">
      <c r="T339" s="867"/>
      <c r="U339" s="867"/>
      <c r="V339" s="1115"/>
      <c r="X339" s="416"/>
    </row>
    <row r="340" spans="1:30" x14ac:dyDescent="0.25">
      <c r="V340" s="1115"/>
    </row>
    <row r="341" spans="1:30" x14ac:dyDescent="0.25">
      <c r="B341" s="181"/>
      <c r="C341" s="181"/>
      <c r="D341" s="181"/>
      <c r="E341" s="181"/>
      <c r="F341" s="181"/>
      <c r="G341" s="181"/>
      <c r="H341" s="181"/>
      <c r="I341" s="181"/>
      <c r="J341" s="181"/>
      <c r="K341" s="181"/>
      <c r="L341" s="181"/>
      <c r="M341" s="181"/>
      <c r="N341" s="181"/>
      <c r="O341" s="181"/>
      <c r="P341" s="181"/>
      <c r="Q341" s="181"/>
      <c r="R341" s="181"/>
      <c r="S341" s="181"/>
      <c r="T341" s="181"/>
      <c r="U341" s="181"/>
      <c r="V341" s="1116"/>
    </row>
    <row r="342" spans="1:30" ht="25.5" x14ac:dyDescent="0.25">
      <c r="B342" s="770" t="s">
        <v>2329</v>
      </c>
      <c r="C342" s="183"/>
      <c r="D342" s="183"/>
      <c r="E342" s="183"/>
      <c r="F342" s="183"/>
      <c r="G342" s="183"/>
      <c r="H342" s="183"/>
      <c r="I342" s="183"/>
      <c r="J342" s="183"/>
      <c r="K342" s="183"/>
      <c r="L342" s="183"/>
      <c r="T342" s="177"/>
      <c r="V342" s="1115"/>
    </row>
    <row r="343" spans="1:30" s="177" customFormat="1" ht="3" customHeight="1" x14ac:dyDescent="0.25">
      <c r="A343"/>
      <c r="G343" s="182"/>
      <c r="H343" s="184"/>
      <c r="I343" s="182"/>
      <c r="V343" s="525"/>
      <c r="W343"/>
      <c r="X343"/>
      <c r="Y343"/>
      <c r="Z343"/>
    </row>
    <row r="344" spans="1:30" s="187" customFormat="1" ht="27.95" customHeight="1" x14ac:dyDescent="0.25">
      <c r="A344"/>
      <c r="B344" s="2587" t="s">
        <v>2344</v>
      </c>
      <c r="C344" s="2588"/>
      <c r="D344" s="2588"/>
      <c r="E344" s="2588"/>
      <c r="F344" s="2588"/>
      <c r="G344" s="2588"/>
      <c r="H344" s="2588"/>
      <c r="I344" s="2588"/>
      <c r="J344" s="2588"/>
      <c r="K344" s="2588"/>
      <c r="L344" s="2588"/>
      <c r="M344" s="2588"/>
      <c r="N344" s="2588"/>
      <c r="O344" s="2588"/>
      <c r="P344" s="2588"/>
      <c r="Q344" s="2588"/>
      <c r="R344" s="2589"/>
      <c r="S344"/>
      <c r="V344" s="1120">
        <v>24</v>
      </c>
      <c r="W344"/>
      <c r="X344"/>
      <c r="Y344"/>
      <c r="Z344"/>
    </row>
    <row r="345" spans="1:30" s="187" customFormat="1" ht="27.95" customHeight="1" x14ac:dyDescent="0.25">
      <c r="A345"/>
      <c r="B345" s="2587" t="s">
        <v>2612</v>
      </c>
      <c r="C345" s="2588"/>
      <c r="D345" s="2588"/>
      <c r="E345" s="2588"/>
      <c r="F345" s="2588"/>
      <c r="G345" s="2588"/>
      <c r="H345" s="2588"/>
      <c r="I345" s="2588"/>
      <c r="J345" s="2588"/>
      <c r="K345" s="2589"/>
      <c r="L345" s="868"/>
      <c r="M345" s="868"/>
      <c r="N345" s="868"/>
      <c r="O345" s="868"/>
      <c r="P345" s="2633"/>
      <c r="Q345" s="2633"/>
      <c r="R345" s="2633"/>
      <c r="S345"/>
      <c r="V345" s="1117"/>
      <c r="W345"/>
      <c r="X345"/>
      <c r="Y345"/>
      <c r="Z345"/>
    </row>
    <row r="346" spans="1:30" s="187" customFormat="1" ht="27.95" customHeight="1" x14ac:dyDescent="0.25">
      <c r="A346"/>
      <c r="B346" s="2691" t="s">
        <v>2637</v>
      </c>
      <c r="C346" s="2692"/>
      <c r="D346" s="2692"/>
      <c r="E346" s="2692"/>
      <c r="F346" s="2692"/>
      <c r="G346" s="2692"/>
      <c r="H346" s="2692"/>
      <c r="I346" s="2692"/>
      <c r="J346" s="2693"/>
      <c r="K346" s="73"/>
      <c r="L346" s="146"/>
      <c r="M346" s="146"/>
      <c r="N346" s="146"/>
      <c r="O346" s="146"/>
      <c r="P346" s="2"/>
      <c r="Q346" s="2"/>
      <c r="R346" s="2"/>
      <c r="S346"/>
      <c r="V346" s="1117"/>
      <c r="W346"/>
      <c r="X346"/>
      <c r="Y346"/>
      <c r="Z346"/>
    </row>
    <row r="347" spans="1:30" s="187" customFormat="1" ht="40.5" customHeight="1" x14ac:dyDescent="0.25">
      <c r="A347"/>
      <c r="B347" s="2587" t="s">
        <v>3048</v>
      </c>
      <c r="C347" s="2694"/>
      <c r="D347" s="2694"/>
      <c r="E347" s="2694"/>
      <c r="F347" s="2694"/>
      <c r="G347" s="2695"/>
      <c r="H347" s="1059" t="s">
        <v>3031</v>
      </c>
      <c r="I347" s="1059" t="s">
        <v>3032</v>
      </c>
      <c r="J347" s="1059" t="s">
        <v>3033</v>
      </c>
      <c r="K347" s="865"/>
      <c r="L347" s="183"/>
      <c r="M347" s="183"/>
      <c r="N347" s="183"/>
      <c r="O347" s="183"/>
      <c r="P347" s="183"/>
      <c r="Q347" s="183"/>
      <c r="R347" s="183"/>
      <c r="S347"/>
      <c r="V347" s="1117"/>
      <c r="W347"/>
      <c r="X347"/>
      <c r="Y347"/>
      <c r="Z347"/>
    </row>
    <row r="348" spans="1:30" s="187" customFormat="1" ht="14.1" customHeight="1" x14ac:dyDescent="0.25">
      <c r="A348"/>
      <c r="B348" s="183"/>
      <c r="C348" s="183"/>
      <c r="D348" s="183"/>
      <c r="E348" s="183"/>
      <c r="F348" s="183"/>
      <c r="G348" s="183"/>
      <c r="H348" s="183"/>
      <c r="I348" s="183"/>
      <c r="J348" s="183"/>
      <c r="K348" s="2634"/>
      <c r="L348" s="2635"/>
      <c r="M348" s="866"/>
      <c r="N348" s="183"/>
      <c r="O348" s="183"/>
      <c r="P348" s="183"/>
      <c r="Q348" s="183"/>
      <c r="R348" s="2"/>
      <c r="S348"/>
      <c r="V348" s="1117"/>
      <c r="W348"/>
      <c r="X348"/>
      <c r="Y348"/>
      <c r="Z348"/>
    </row>
    <row r="349" spans="1:30" s="187" customFormat="1" ht="27.95" customHeight="1" x14ac:dyDescent="0.25">
      <c r="A349"/>
      <c r="B349" s="2696" t="s">
        <v>3233</v>
      </c>
      <c r="C349" s="2697"/>
      <c r="D349" s="2697"/>
      <c r="E349" s="2697"/>
      <c r="F349" s="2698"/>
      <c r="G349" s="183"/>
      <c r="H349" s="183"/>
      <c r="I349" s="183"/>
      <c r="J349" s="183"/>
      <c r="K349" s="73"/>
      <c r="L349" s="867"/>
      <c r="M349" s="866"/>
      <c r="N349" s="183"/>
      <c r="O349" s="183"/>
      <c r="P349" s="183"/>
      <c r="Q349" s="183"/>
      <c r="R349" s="2"/>
      <c r="S349"/>
      <c r="V349" s="1117"/>
      <c r="W349"/>
      <c r="X349"/>
      <c r="Y349"/>
      <c r="Z349"/>
    </row>
    <row r="350" spans="1:30" s="187" customFormat="1" ht="27.95" customHeight="1" x14ac:dyDescent="0.25">
      <c r="A350"/>
      <c r="B350" s="2601" t="s">
        <v>3532</v>
      </c>
      <c r="C350" s="2602"/>
      <c r="D350" s="2602"/>
      <c r="E350" s="2602"/>
      <c r="F350" s="2602"/>
      <c r="G350" s="2603"/>
      <c r="H350" s="183"/>
      <c r="I350" s="183"/>
      <c r="J350" s="183"/>
      <c r="K350" s="2634"/>
      <c r="L350" s="2635"/>
      <c r="M350" s="2635"/>
      <c r="N350" s="2"/>
      <c r="O350" s="183"/>
      <c r="P350" s="183"/>
      <c r="Q350" s="183"/>
      <c r="R350" s="183"/>
      <c r="S350"/>
      <c r="V350" s="1117"/>
      <c r="W350"/>
      <c r="X350"/>
      <c r="Y350"/>
      <c r="Z350"/>
    </row>
    <row r="351" spans="1:30" x14ac:dyDescent="0.25">
      <c r="V351" s="1115"/>
    </row>
    <row r="352" spans="1:30" x14ac:dyDescent="0.25">
      <c r="V352" s="1115"/>
    </row>
    <row r="353" spans="1:26" x14ac:dyDescent="0.25">
      <c r="V353" s="1115"/>
    </row>
    <row r="354" spans="1:26" x14ac:dyDescent="0.25">
      <c r="V354" s="1115"/>
    </row>
    <row r="355" spans="1:26" x14ac:dyDescent="0.25">
      <c r="V355" s="1115"/>
    </row>
    <row r="356" spans="1:26" x14ac:dyDescent="0.25">
      <c r="V356" s="1115"/>
    </row>
    <row r="357" spans="1:26" x14ac:dyDescent="0.25">
      <c r="V357" s="1115"/>
    </row>
    <row r="358" spans="1:26" x14ac:dyDescent="0.25">
      <c r="V358" s="1115"/>
    </row>
    <row r="359" spans="1:26" x14ac:dyDescent="0.25">
      <c r="V359" s="1115"/>
    </row>
    <row r="360" spans="1:26" x14ac:dyDescent="0.25">
      <c r="B360" s="181"/>
      <c r="C360" s="181"/>
      <c r="D360" s="181"/>
      <c r="E360" s="181"/>
      <c r="F360" s="181"/>
      <c r="G360" s="181"/>
      <c r="H360" s="181"/>
      <c r="I360" s="181"/>
      <c r="J360" s="181"/>
      <c r="K360" s="181"/>
      <c r="L360" s="181"/>
      <c r="M360" s="181"/>
      <c r="N360" s="181"/>
      <c r="O360" s="181"/>
      <c r="P360" s="181"/>
      <c r="Q360" s="181"/>
      <c r="R360" s="181"/>
      <c r="S360" s="181"/>
      <c r="T360" s="181"/>
      <c r="U360" s="181"/>
      <c r="V360" s="1116"/>
    </row>
    <row r="361" spans="1:26" ht="25.5" x14ac:dyDescent="0.25">
      <c r="B361" s="742" t="s">
        <v>2328</v>
      </c>
      <c r="C361" s="183"/>
      <c r="D361" s="183"/>
      <c r="E361" s="183"/>
      <c r="F361" s="183"/>
      <c r="G361" s="183"/>
      <c r="H361" s="183"/>
      <c r="I361" s="183"/>
      <c r="J361" s="183"/>
      <c r="K361" s="183"/>
      <c r="L361" s="183"/>
      <c r="T361" s="177"/>
      <c r="V361" s="1115"/>
    </row>
    <row r="362" spans="1:26" s="177" customFormat="1" ht="3" customHeight="1" x14ac:dyDescent="0.25">
      <c r="A362"/>
      <c r="B362" s="64"/>
      <c r="C362" s="64"/>
      <c r="D362" s="64"/>
      <c r="E362" s="64"/>
      <c r="F362" s="64"/>
      <c r="G362" s="183"/>
      <c r="H362" s="183"/>
      <c r="I362" s="183"/>
      <c r="J362" s="64"/>
      <c r="K362" s="64"/>
      <c r="L362" s="64"/>
      <c r="M362" s="64"/>
      <c r="N362" s="64"/>
      <c r="O362" s="64"/>
      <c r="P362" s="64"/>
      <c r="Q362" s="64"/>
      <c r="R362" s="64"/>
      <c r="S362" s="64"/>
      <c r="V362" s="525"/>
      <c r="W362"/>
      <c r="X362"/>
      <c r="Y362"/>
      <c r="Z362"/>
    </row>
    <row r="363" spans="1:26" s="187" customFormat="1" ht="27.95" customHeight="1" x14ac:dyDescent="0.25">
      <c r="A363"/>
      <c r="B363" s="2585" t="s">
        <v>2405</v>
      </c>
      <c r="C363" s="2585"/>
      <c r="D363" s="2585"/>
      <c r="E363" s="2585"/>
      <c r="F363" s="2585"/>
      <c r="G363" s="2585"/>
      <c r="H363" s="2585"/>
      <c r="I363" s="2585"/>
      <c r="J363" s="2585"/>
      <c r="K363" s="2585"/>
      <c r="L363" s="2585"/>
      <c r="M363" s="2585"/>
      <c r="N363" s="2585"/>
      <c r="O363" s="2585"/>
      <c r="P363" s="2585"/>
      <c r="Q363" s="2585"/>
      <c r="R363" s="2585"/>
      <c r="S363" s="2585"/>
      <c r="V363" s="1120">
        <v>25</v>
      </c>
      <c r="W363"/>
      <c r="X363"/>
      <c r="Y363"/>
      <c r="Z363"/>
    </row>
    <row r="364" spans="1:26" s="187" customFormat="1" ht="27.95" customHeight="1" x14ac:dyDescent="0.25">
      <c r="A364"/>
      <c r="B364" s="1762" t="s">
        <v>2388</v>
      </c>
      <c r="C364" s="1762"/>
      <c r="D364" s="1762"/>
      <c r="E364" s="1762"/>
      <c r="F364" s="1762"/>
      <c r="G364" s="1762"/>
      <c r="H364" s="1762"/>
      <c r="I364" s="1762"/>
      <c r="J364" s="1762"/>
      <c r="K364" s="1762"/>
      <c r="L364" s="1762"/>
      <c r="M364" s="1762"/>
      <c r="N364" s="1762"/>
      <c r="O364" s="1762"/>
      <c r="P364" s="1762"/>
      <c r="Q364" s="1762"/>
      <c r="R364" s="1762"/>
      <c r="S364" s="174" t="s">
        <v>2389</v>
      </c>
      <c r="V364" s="1117"/>
      <c r="W364"/>
      <c r="X364"/>
      <c r="Y364"/>
      <c r="Z364"/>
    </row>
    <row r="365" spans="1:26" s="187" customFormat="1" ht="14.1" customHeight="1" x14ac:dyDescent="0.25">
      <c r="A365"/>
      <c r="B365" s="183"/>
      <c r="C365" s="183"/>
      <c r="D365" s="183"/>
      <c r="E365" s="183"/>
      <c r="F365" s="183"/>
      <c r="G365" s="183"/>
      <c r="H365" s="183"/>
      <c r="I365" s="183"/>
      <c r="J365" s="183"/>
      <c r="K365" s="183"/>
      <c r="L365" s="183"/>
      <c r="M365" s="183"/>
      <c r="N365" s="183"/>
      <c r="O365" s="183"/>
      <c r="P365" s="183"/>
      <c r="Q365" s="183"/>
      <c r="R365" s="183"/>
      <c r="S365" s="183"/>
      <c r="V365" s="1117"/>
      <c r="W365"/>
      <c r="X365"/>
      <c r="Y365"/>
      <c r="Z365"/>
    </row>
    <row r="366" spans="1:26" s="187" customFormat="1" ht="27.95" customHeight="1" x14ac:dyDescent="0.25">
      <c r="A366"/>
      <c r="B366" s="1762" t="s">
        <v>3621</v>
      </c>
      <c r="C366" s="1762"/>
      <c r="D366" s="1762"/>
      <c r="E366" s="1762"/>
      <c r="F366" s="1762"/>
      <c r="G366" s="2582" t="s">
        <v>1262</v>
      </c>
      <c r="H366" s="2583"/>
      <c r="I366" s="2583"/>
      <c r="J366" s="2583"/>
      <c r="K366" s="2583"/>
      <c r="L366" s="2583"/>
      <c r="M366" s="2583"/>
      <c r="N366" s="2583"/>
      <c r="O366" s="2583"/>
      <c r="P366" s="2584"/>
      <c r="Q366" s="2700" t="s">
        <v>3622</v>
      </c>
      <c r="R366" s="2701"/>
      <c r="S366" s="2702"/>
      <c r="V366" s="1117"/>
      <c r="W366"/>
      <c r="X366"/>
      <c r="Y366"/>
      <c r="Z366"/>
    </row>
    <row r="367" spans="1:26" s="187" customFormat="1" ht="27.95" customHeight="1" x14ac:dyDescent="0.25">
      <c r="A367"/>
      <c r="B367" s="1762" t="s">
        <v>2406</v>
      </c>
      <c r="C367" s="1762"/>
      <c r="D367" s="1762"/>
      <c r="E367" s="1762"/>
      <c r="F367" s="2"/>
      <c r="G367" s="2"/>
      <c r="H367" s="2"/>
      <c r="I367" s="2"/>
      <c r="J367" s="2"/>
      <c r="K367" s="2"/>
      <c r="L367" s="2"/>
      <c r="M367" s="2"/>
      <c r="N367" s="2"/>
      <c r="O367" s="2"/>
      <c r="P367" s="2"/>
      <c r="Q367" s="2"/>
      <c r="R367" s="2"/>
      <c r="S367" s="183"/>
      <c r="V367" s="1117"/>
      <c r="W367"/>
      <c r="X367"/>
      <c r="Y367"/>
      <c r="Z367"/>
    </row>
    <row r="368" spans="1:26" s="187" customFormat="1" ht="14.1" customHeight="1" x14ac:dyDescent="0.25">
      <c r="A368"/>
      <c r="B368" s="183"/>
      <c r="C368" s="183"/>
      <c r="D368" s="183"/>
      <c r="E368" s="183"/>
      <c r="F368" s="183"/>
      <c r="G368" s="183"/>
      <c r="H368" s="183"/>
      <c r="I368" s="183"/>
      <c r="J368" s="183"/>
      <c r="K368" s="183"/>
      <c r="L368" s="183"/>
      <c r="M368" s="183"/>
      <c r="N368" s="183"/>
      <c r="O368" s="183"/>
      <c r="P368" s="183"/>
      <c r="Q368" s="183"/>
      <c r="R368" s="183"/>
      <c r="S368" s="183"/>
      <c r="V368" s="1117"/>
      <c r="W368"/>
      <c r="X368"/>
      <c r="Y368"/>
      <c r="Z368"/>
    </row>
    <row r="369" spans="1:26" s="187" customFormat="1" ht="27.95" customHeight="1" x14ac:dyDescent="0.25">
      <c r="A369"/>
      <c r="B369" s="2604" t="s">
        <v>2407</v>
      </c>
      <c r="C369" s="2604"/>
      <c r="D369" s="2604"/>
      <c r="E369" s="183"/>
      <c r="F369" s="183"/>
      <c r="G369" s="183"/>
      <c r="H369" s="2"/>
      <c r="I369" s="2"/>
      <c r="J369" s="2"/>
      <c r="K369" s="2"/>
      <c r="L369" s="2"/>
      <c r="M369" s="2"/>
      <c r="N369" s="2"/>
      <c r="O369" s="183"/>
      <c r="P369" s="183"/>
      <c r="Q369" s="183"/>
      <c r="R369" s="183"/>
      <c r="S369" s="183"/>
      <c r="V369" s="1117"/>
      <c r="W369"/>
      <c r="X369"/>
      <c r="Y369"/>
      <c r="Z369"/>
    </row>
    <row r="370" spans="1:26" s="187" customFormat="1" ht="27.95" customHeight="1" x14ac:dyDescent="0.25">
      <c r="A370"/>
      <c r="B370" s="2601" t="s">
        <v>3531</v>
      </c>
      <c r="C370" s="2602"/>
      <c r="D370" s="2602"/>
      <c r="E370" s="2603"/>
      <c r="F370" s="10"/>
      <c r="G370" s="183"/>
      <c r="H370" s="2"/>
      <c r="I370" s="2"/>
      <c r="J370" s="2"/>
      <c r="K370" s="2"/>
      <c r="L370" s="2"/>
      <c r="M370" s="2"/>
      <c r="N370" s="2"/>
      <c r="O370" s="2"/>
      <c r="P370" s="2"/>
      <c r="Q370" s="2"/>
      <c r="R370" s="2"/>
      <c r="S370" s="2"/>
      <c r="V370" s="1117"/>
      <c r="W370"/>
      <c r="X370"/>
      <c r="Y370"/>
      <c r="Z370"/>
    </row>
    <row r="371" spans="1:26" x14ac:dyDescent="0.25">
      <c r="V371" s="1115"/>
    </row>
    <row r="372" spans="1:26" x14ac:dyDescent="0.25">
      <c r="V372" s="1115"/>
    </row>
    <row r="373" spans="1:26" s="177" customFormat="1" ht="3" customHeight="1" x14ac:dyDescent="0.25">
      <c r="A373"/>
      <c r="G373" s="182"/>
      <c r="H373" s="184"/>
      <c r="I373" s="182"/>
      <c r="V373" s="525"/>
      <c r="W373"/>
      <c r="X373"/>
      <c r="Y373"/>
      <c r="Z373"/>
    </row>
    <row r="374" spans="1:26" x14ac:dyDescent="0.25">
      <c r="B374" s="181"/>
      <c r="C374" s="181"/>
      <c r="D374" s="181"/>
      <c r="E374" s="181"/>
      <c r="F374" s="181"/>
      <c r="G374" s="181"/>
      <c r="H374" s="181"/>
      <c r="I374" s="181"/>
      <c r="J374" s="181"/>
      <c r="K374" s="181"/>
      <c r="L374" s="181"/>
      <c r="M374" s="181"/>
      <c r="N374" s="181"/>
      <c r="O374" s="181"/>
      <c r="P374" s="181"/>
      <c r="Q374" s="181"/>
      <c r="R374" s="181"/>
      <c r="S374" s="181"/>
      <c r="T374" s="181"/>
      <c r="U374" s="181"/>
      <c r="V374" s="1116"/>
    </row>
    <row r="375" spans="1:26" ht="25.5" x14ac:dyDescent="0.25">
      <c r="B375" s="742" t="s">
        <v>2328</v>
      </c>
      <c r="C375" s="183"/>
      <c r="D375" s="183"/>
      <c r="E375" s="183"/>
      <c r="F375" s="183"/>
      <c r="G375" s="183"/>
      <c r="H375" s="183"/>
      <c r="I375" s="183"/>
      <c r="J375" s="183"/>
      <c r="K375" s="183"/>
      <c r="L375" s="183"/>
      <c r="T375" s="177"/>
      <c r="V375" s="1115"/>
    </row>
    <row r="376" spans="1:26" s="177" customFormat="1" ht="3" customHeight="1" x14ac:dyDescent="0.25">
      <c r="A376"/>
      <c r="G376" s="182"/>
      <c r="H376" s="184"/>
      <c r="I376" s="182"/>
      <c r="V376" s="525"/>
      <c r="W376"/>
      <c r="X376"/>
      <c r="Y376"/>
      <c r="Z376"/>
    </row>
    <row r="377" spans="1:26" s="187" customFormat="1" ht="27.95" customHeight="1" x14ac:dyDescent="0.25">
      <c r="A377"/>
      <c r="B377" s="2585" t="s">
        <v>2392</v>
      </c>
      <c r="C377" s="2585"/>
      <c r="D377" s="2585"/>
      <c r="E377" s="2585"/>
      <c r="F377" s="2585"/>
      <c r="G377" s="2585"/>
      <c r="H377" s="2585"/>
      <c r="I377" s="2585"/>
      <c r="J377" s="2585"/>
      <c r="K377" s="2585"/>
      <c r="L377" s="2585"/>
      <c r="M377" s="2585"/>
      <c r="N377" s="2585"/>
      <c r="O377" s="2585"/>
      <c r="P377" s="2585"/>
      <c r="Q377" s="2585"/>
      <c r="R377" s="2585"/>
      <c r="S377" s="2585"/>
      <c r="V377" s="1120">
        <v>26</v>
      </c>
      <c r="W377"/>
      <c r="X377"/>
      <c r="Y377"/>
      <c r="Z377"/>
    </row>
    <row r="378" spans="1:26" s="187" customFormat="1" ht="27.95" customHeight="1" x14ac:dyDescent="0.25">
      <c r="A378"/>
      <c r="B378" s="967"/>
      <c r="C378" s="2688" t="s">
        <v>2960</v>
      </c>
      <c r="D378" s="2689"/>
      <c r="E378" s="2689"/>
      <c r="F378" s="2689"/>
      <c r="G378" s="2689"/>
      <c r="H378" s="2689"/>
      <c r="I378" s="2689"/>
      <c r="J378" s="2689"/>
      <c r="K378" s="2689"/>
      <c r="L378" s="2689"/>
      <c r="M378" s="2689"/>
      <c r="N378" s="2689"/>
      <c r="O378" s="2689"/>
      <c r="P378" s="2689"/>
      <c r="Q378" s="2689"/>
      <c r="R378" s="2689"/>
      <c r="S378" s="2690"/>
      <c r="V378" s="1120"/>
      <c r="W378"/>
      <c r="X378"/>
      <c r="Y378"/>
      <c r="Z378"/>
    </row>
    <row r="379" spans="1:26" s="187" customFormat="1" ht="27.95" customHeight="1" x14ac:dyDescent="0.25">
      <c r="A379"/>
      <c r="B379" s="388"/>
      <c r="C379" s="388"/>
      <c r="D379" s="388"/>
      <c r="E379" s="388"/>
      <c r="F379" s="388"/>
      <c r="G379" s="388"/>
      <c r="H379" s="388"/>
      <c r="I379" s="388"/>
      <c r="J379" s="388"/>
      <c r="K379" s="388"/>
      <c r="L379" s="388"/>
      <c r="M379" s="388"/>
      <c r="N379" s="388"/>
      <c r="O379" s="388"/>
      <c r="P379" s="388"/>
      <c r="Q379" s="388"/>
      <c r="R379" s="388"/>
      <c r="S379" s="388"/>
      <c r="V379" s="1120"/>
      <c r="W379"/>
      <c r="X379"/>
      <c r="Y379"/>
      <c r="Z379"/>
    </row>
    <row r="380" spans="1:26" s="187" customFormat="1" ht="27.95" customHeight="1" x14ac:dyDescent="0.25">
      <c r="A380"/>
      <c r="B380" s="183"/>
      <c r="C380" s="2685" t="s">
        <v>3530</v>
      </c>
      <c r="D380" s="2686"/>
      <c r="E380" s="2686"/>
      <c r="F380" s="2686"/>
      <c r="G380" s="2686"/>
      <c r="H380" s="2686"/>
      <c r="I380" s="2686"/>
      <c r="J380" s="2686"/>
      <c r="K380" s="2686"/>
      <c r="L380" s="2686"/>
      <c r="M380" s="2686"/>
      <c r="N380" s="2686"/>
      <c r="O380" s="2686"/>
      <c r="P380" s="2686"/>
      <c r="Q380" s="2686"/>
      <c r="R380" s="2686"/>
      <c r="S380" s="2687"/>
      <c r="V380" s="1117"/>
      <c r="W380"/>
      <c r="X380"/>
      <c r="Y380"/>
      <c r="Z380"/>
    </row>
    <row r="381" spans="1:26" s="187" customFormat="1" ht="27.75" customHeight="1" x14ac:dyDescent="0.25">
      <c r="A381"/>
      <c r="B381" s="2661" t="s">
        <v>3529</v>
      </c>
      <c r="C381" s="2662"/>
      <c r="D381" s="2662"/>
      <c r="E381" s="2662"/>
      <c r="F381" s="2662"/>
      <c r="G381" s="2662"/>
      <c r="H381" s="2662"/>
      <c r="I381" s="2662"/>
      <c r="J381" s="2662"/>
      <c r="K381" s="2662"/>
      <c r="L381" s="2662"/>
      <c r="M381" s="2662"/>
      <c r="N381" s="2662"/>
      <c r="O381" s="2662"/>
      <c r="P381" s="2662"/>
      <c r="Q381" s="2662"/>
      <c r="R381" s="2662"/>
      <c r="S381" s="2663"/>
      <c r="V381" s="1117"/>
      <c r="W381"/>
      <c r="X381"/>
      <c r="Y381"/>
      <c r="Z381"/>
    </row>
    <row r="382" spans="1:26" x14ac:dyDescent="0.25">
      <c r="B382"/>
      <c r="C382"/>
      <c r="D382"/>
      <c r="E382"/>
      <c r="F382"/>
      <c r="G382"/>
      <c r="H382"/>
      <c r="I382"/>
      <c r="J382"/>
      <c r="K382"/>
      <c r="L382"/>
      <c r="M382"/>
      <c r="N382"/>
      <c r="O382"/>
      <c r="P382"/>
      <c r="Q382"/>
      <c r="R382"/>
      <c r="S382"/>
      <c r="V382" s="1115"/>
    </row>
    <row r="383" spans="1:26" x14ac:dyDescent="0.25">
      <c r="V383" s="1115"/>
    </row>
    <row r="384" spans="1:26" x14ac:dyDescent="0.25">
      <c r="B384" s="181"/>
      <c r="C384" s="181"/>
      <c r="D384" s="181"/>
      <c r="E384" s="181"/>
      <c r="F384" s="181"/>
      <c r="G384" s="181"/>
      <c r="H384" s="181"/>
      <c r="I384" s="181"/>
      <c r="J384" s="181"/>
      <c r="K384" s="181"/>
      <c r="L384" s="181"/>
      <c r="M384" s="181"/>
      <c r="N384" s="181"/>
      <c r="O384" s="181"/>
      <c r="P384" s="181"/>
      <c r="Q384" s="181"/>
      <c r="R384" s="181"/>
      <c r="S384" s="181"/>
      <c r="T384" s="181"/>
      <c r="U384" s="181"/>
      <c r="V384" s="1116"/>
    </row>
    <row r="385" spans="1:26" ht="25.5" x14ac:dyDescent="0.25">
      <c r="B385" s="742" t="s">
        <v>2328</v>
      </c>
      <c r="C385" s="183"/>
      <c r="D385" s="183"/>
      <c r="E385" s="183"/>
      <c r="F385" s="183"/>
      <c r="G385" s="183"/>
      <c r="H385" s="183"/>
      <c r="I385" s="183"/>
      <c r="J385" s="183"/>
      <c r="K385" s="183"/>
      <c r="L385" s="183"/>
      <c r="T385" s="177"/>
      <c r="V385" s="1115"/>
    </row>
    <row r="386" spans="1:26" s="177" customFormat="1" ht="3" customHeight="1" x14ac:dyDescent="0.25">
      <c r="A386"/>
      <c r="G386" s="182"/>
      <c r="H386" s="184"/>
      <c r="I386" s="182"/>
      <c r="V386" s="525"/>
      <c r="W386"/>
      <c r="X386"/>
      <c r="Y386"/>
      <c r="Z386"/>
    </row>
    <row r="387" spans="1:26" s="64" customFormat="1" ht="27.95" customHeight="1" x14ac:dyDescent="0.25">
      <c r="A387"/>
      <c r="B387" s="1762" t="s">
        <v>2388</v>
      </c>
      <c r="C387" s="1762"/>
      <c r="D387" s="1762"/>
      <c r="E387" s="1762"/>
      <c r="F387" s="1762"/>
      <c r="G387" s="1762"/>
      <c r="H387" s="1762"/>
      <c r="I387" s="1762"/>
      <c r="J387" s="1762"/>
      <c r="K387" s="1762"/>
      <c r="L387" s="1762"/>
      <c r="M387" s="1762"/>
      <c r="N387" s="1762"/>
      <c r="O387" s="1762"/>
      <c r="P387" s="1762"/>
      <c r="Q387" s="1762"/>
      <c r="R387" s="2595" t="s">
        <v>2389</v>
      </c>
      <c r="S387" s="1746"/>
      <c r="V387" s="1120">
        <v>27</v>
      </c>
      <c r="W387"/>
      <c r="X387"/>
      <c r="Y387"/>
      <c r="Z387"/>
    </row>
    <row r="388" spans="1:26" s="64" customFormat="1" ht="27.95" customHeight="1" x14ac:dyDescent="0.25">
      <c r="A388"/>
      <c r="B388" s="2606" t="s">
        <v>1261</v>
      </c>
      <c r="C388" s="2606"/>
      <c r="D388" s="2606"/>
      <c r="E388" s="2606"/>
      <c r="F388" s="2606"/>
      <c r="G388" s="2587" t="s">
        <v>1262</v>
      </c>
      <c r="H388" s="2588"/>
      <c r="I388" s="2588"/>
      <c r="J388" s="2588"/>
      <c r="K388" s="2588"/>
      <c r="L388" s="2588"/>
      <c r="M388" s="2588"/>
      <c r="N388" s="2588"/>
      <c r="O388" s="2588"/>
      <c r="P388" s="2588"/>
      <c r="Q388" s="2589"/>
      <c r="R388" s="183"/>
      <c r="S388" s="183"/>
      <c r="V388" s="106"/>
      <c r="W388"/>
      <c r="X388"/>
      <c r="Y388"/>
      <c r="Z388"/>
    </row>
    <row r="389" spans="1:26" s="64" customFormat="1" ht="27.95" customHeight="1" x14ac:dyDescent="0.25">
      <c r="A389"/>
      <c r="B389" s="2"/>
      <c r="C389" s="2587" t="s">
        <v>2408</v>
      </c>
      <c r="D389" s="2588"/>
      <c r="E389" s="2588"/>
      <c r="F389" s="2588"/>
      <c r="G389" s="2588"/>
      <c r="H389" s="2588"/>
      <c r="I389" s="2588"/>
      <c r="J389" s="2588"/>
      <c r="K389" s="2588"/>
      <c r="L389" s="2588"/>
      <c r="M389" s="2588"/>
      <c r="N389" s="2588"/>
      <c r="O389" s="2588"/>
      <c r="P389" s="2589"/>
      <c r="Q389" s="2"/>
      <c r="R389" s="183"/>
      <c r="S389" s="183"/>
      <c r="V389" s="106"/>
      <c r="W389"/>
      <c r="X389"/>
      <c r="Y389"/>
      <c r="Z389"/>
    </row>
    <row r="390" spans="1:26" s="64" customFormat="1" ht="14.1" customHeight="1" x14ac:dyDescent="0.25">
      <c r="A390"/>
      <c r="B390" s="2"/>
      <c r="Q390" s="2"/>
      <c r="R390" s="183"/>
      <c r="S390" s="183"/>
      <c r="V390" s="106"/>
      <c r="W390"/>
      <c r="X390"/>
      <c r="Y390"/>
      <c r="Z390"/>
    </row>
    <row r="391" spans="1:26" s="64" customFormat="1" ht="27.95" customHeight="1" x14ac:dyDescent="0.25">
      <c r="A391"/>
      <c r="B391" s="183"/>
      <c r="C391" s="2"/>
      <c r="D391" s="183"/>
      <c r="E391" s="183"/>
      <c r="F391" s="2604" t="s">
        <v>2409</v>
      </c>
      <c r="G391" s="2604"/>
      <c r="H391" s="2604"/>
      <c r="I391" s="2604"/>
      <c r="J391" s="2604"/>
      <c r="K391" s="2604"/>
      <c r="L391" s="2604"/>
      <c r="M391" s="2"/>
      <c r="N391" s="183"/>
      <c r="O391" s="183"/>
      <c r="P391" s="183"/>
      <c r="Q391" s="183"/>
      <c r="R391" s="183"/>
      <c r="S391" s="183"/>
      <c r="V391" s="106"/>
      <c r="W391"/>
      <c r="X391"/>
      <c r="Y391"/>
      <c r="Z391"/>
    </row>
    <row r="392" spans="1:26" s="64" customFormat="1" ht="27.95" customHeight="1" x14ac:dyDescent="0.25">
      <c r="A392"/>
      <c r="B392" s="216"/>
      <c r="C392" s="2602" t="s">
        <v>3528</v>
      </c>
      <c r="D392" s="2602"/>
      <c r="E392" s="2602"/>
      <c r="F392" s="2602"/>
      <c r="G392" s="2602"/>
      <c r="H392" s="2602"/>
      <c r="I392" s="2602"/>
      <c r="J392" s="2602"/>
      <c r="K392" s="2602"/>
      <c r="L392" s="2602"/>
      <c r="M392" s="2602"/>
      <c r="N392" s="2602"/>
      <c r="O392" s="2602"/>
      <c r="P392" s="2602"/>
      <c r="Q392" s="215"/>
      <c r="R392" s="183"/>
      <c r="S392" s="183"/>
      <c r="V392" s="106"/>
      <c r="W392"/>
      <c r="X392"/>
      <c r="Y392"/>
      <c r="Z392"/>
    </row>
    <row r="393" spans="1:26" x14ac:dyDescent="0.25">
      <c r="B393" s="183"/>
      <c r="C393" s="183"/>
      <c r="D393" s="183"/>
      <c r="E393" s="183"/>
      <c r="F393" s="183"/>
      <c r="G393" s="183"/>
      <c r="H393" s="183"/>
      <c r="I393" s="183"/>
      <c r="J393" s="183"/>
      <c r="K393" s="183"/>
      <c r="L393" s="183"/>
      <c r="M393" s="183"/>
      <c r="N393" s="183"/>
      <c r="O393" s="183"/>
      <c r="P393" s="183"/>
      <c r="Q393" s="183"/>
      <c r="R393" s="183"/>
      <c r="S393" s="183"/>
      <c r="T393" s="183"/>
      <c r="U393" s="183"/>
      <c r="V393" s="1115"/>
    </row>
    <row r="394" spans="1:26" x14ac:dyDescent="0.25">
      <c r="V394" s="1115"/>
    </row>
    <row r="395" spans="1:26" x14ac:dyDescent="0.25">
      <c r="V395" s="1115"/>
    </row>
    <row r="396" spans="1:26" x14ac:dyDescent="0.25">
      <c r="B396" s="181"/>
      <c r="C396" s="181"/>
      <c r="D396" s="181"/>
      <c r="E396" s="181"/>
      <c r="F396" s="181"/>
      <c r="G396" s="181"/>
      <c r="H396" s="181"/>
      <c r="I396" s="181"/>
      <c r="J396" s="181"/>
      <c r="K396" s="181"/>
      <c r="L396" s="181"/>
      <c r="M396" s="181"/>
      <c r="N396" s="181"/>
      <c r="O396" s="181"/>
      <c r="P396" s="181"/>
      <c r="Q396" s="181"/>
      <c r="R396" s="181"/>
      <c r="S396" s="181"/>
      <c r="T396" s="181"/>
      <c r="U396" s="181"/>
      <c r="V396" s="1116"/>
    </row>
    <row r="397" spans="1:26" ht="25.5" x14ac:dyDescent="0.25">
      <c r="B397" s="742" t="s">
        <v>2328</v>
      </c>
      <c r="C397" s="183"/>
      <c r="D397" s="183"/>
      <c r="E397" s="183"/>
      <c r="F397" s="183"/>
      <c r="G397" s="183"/>
      <c r="H397" s="183"/>
      <c r="I397" s="183"/>
      <c r="J397" s="183"/>
      <c r="K397" s="183"/>
      <c r="L397" s="183"/>
      <c r="T397" s="177"/>
      <c r="V397" s="1115"/>
    </row>
    <row r="398" spans="1:26" x14ac:dyDescent="0.25">
      <c r="B398" s="177"/>
      <c r="C398" s="177"/>
      <c r="D398" s="177"/>
      <c r="E398" s="177"/>
      <c r="F398" s="177"/>
      <c r="G398" s="182"/>
      <c r="H398" s="184"/>
      <c r="I398" s="182"/>
      <c r="J398" s="177"/>
      <c r="K398" s="177"/>
      <c r="L398" s="177"/>
      <c r="M398" s="177"/>
      <c r="N398" s="177"/>
      <c r="O398" s="177"/>
      <c r="P398" s="177"/>
      <c r="Q398" s="177"/>
      <c r="R398" s="177"/>
      <c r="S398" s="177"/>
      <c r="T398" s="177"/>
      <c r="U398" s="177"/>
      <c r="V398" s="525"/>
    </row>
    <row r="399" spans="1:26" ht="27.95" customHeight="1" x14ac:dyDescent="0.25">
      <c r="B399" s="2585" t="s">
        <v>2392</v>
      </c>
      <c r="C399" s="2585"/>
      <c r="D399" s="2585"/>
      <c r="E399" s="2585"/>
      <c r="F399" s="2585"/>
      <c r="G399" s="2585"/>
      <c r="H399" s="2585"/>
      <c r="I399" s="2585"/>
      <c r="J399" s="2585"/>
      <c r="K399" s="2585"/>
      <c r="L399" s="2585"/>
      <c r="M399" s="2585"/>
      <c r="N399" s="2585"/>
      <c r="O399" s="2585"/>
      <c r="P399" s="2585"/>
      <c r="Q399" s="2585"/>
      <c r="R399" s="2585"/>
      <c r="S399" s="2585"/>
      <c r="T399" s="187"/>
      <c r="U399" s="187"/>
      <c r="V399" s="1120">
        <v>28</v>
      </c>
    </row>
    <row r="400" spans="1:26" ht="27.95" customHeight="1" x14ac:dyDescent="0.25">
      <c r="B400" s="2586" t="s">
        <v>1261</v>
      </c>
      <c r="C400" s="2586"/>
      <c r="D400" s="2586"/>
      <c r="E400" s="2586"/>
      <c r="F400" s="2586"/>
      <c r="G400" s="2586"/>
      <c r="H400" s="2586"/>
      <c r="I400" s="2586"/>
      <c r="J400" s="1762" t="s">
        <v>2410</v>
      </c>
      <c r="K400" s="1762"/>
      <c r="L400" s="1762"/>
      <c r="M400" s="1762"/>
      <c r="N400" s="1762"/>
      <c r="O400" s="1762"/>
      <c r="P400" s="1762"/>
      <c r="Q400" s="1762"/>
      <c r="R400" s="1762"/>
      <c r="S400" s="1762"/>
      <c r="T400" s="187"/>
      <c r="U400" s="187"/>
      <c r="V400" s="1117"/>
    </row>
    <row r="401" spans="2:22" ht="27.95" customHeight="1" x14ac:dyDescent="0.25">
      <c r="B401" s="2"/>
      <c r="C401" s="2624"/>
      <c r="D401" s="2625"/>
      <c r="E401" s="2625"/>
      <c r="F401" s="2625"/>
      <c r="G401" s="2625"/>
      <c r="H401" s="2626"/>
      <c r="I401" s="2"/>
      <c r="J401" s="2"/>
      <c r="K401" s="1762" t="s">
        <v>3</v>
      </c>
      <c r="L401" s="1762"/>
      <c r="M401" s="1762"/>
      <c r="N401" s="1762"/>
      <c r="O401" s="1762"/>
      <c r="P401" s="1762"/>
      <c r="Q401" s="1762"/>
      <c r="R401" s="1762"/>
      <c r="S401" s="1762"/>
      <c r="T401" s="187"/>
      <c r="U401" s="187"/>
      <c r="V401" s="1117"/>
    </row>
    <row r="402" spans="2:22" ht="27.95" customHeight="1" x14ac:dyDescent="0.25">
      <c r="B402" s="2"/>
      <c r="C402" s="2"/>
      <c r="D402" s="2"/>
      <c r="E402" s="2"/>
      <c r="F402" s="2"/>
      <c r="G402" s="2"/>
      <c r="H402" s="2"/>
      <c r="I402" s="2"/>
      <c r="J402" s="2"/>
      <c r="K402" s="2587" t="s">
        <v>2403</v>
      </c>
      <c r="L402" s="2588"/>
      <c r="M402" s="2588"/>
      <c r="N402" s="2588"/>
      <c r="O402" s="2588"/>
      <c r="P402" s="2588"/>
      <c r="Q402" s="2588"/>
      <c r="R402" s="2589"/>
      <c r="S402" s="73"/>
      <c r="T402" s="187"/>
      <c r="U402" s="187"/>
      <c r="V402" s="1117"/>
    </row>
    <row r="403" spans="2:22" ht="15" customHeight="1" x14ac:dyDescent="0.25">
      <c r="B403" s="183"/>
      <c r="C403" s="183"/>
      <c r="D403" s="183"/>
      <c r="E403" s="183"/>
      <c r="F403" s="183"/>
      <c r="G403" s="183"/>
      <c r="H403" s="183"/>
      <c r="I403" s="183"/>
      <c r="J403" s="183"/>
      <c r="K403" s="183"/>
      <c r="L403" s="183"/>
      <c r="M403" s="183"/>
      <c r="N403" s="183"/>
      <c r="O403" s="183"/>
      <c r="P403" s="183"/>
      <c r="Q403" s="183"/>
      <c r="R403" s="183"/>
      <c r="S403" s="183"/>
      <c r="T403" s="187"/>
      <c r="U403" s="187"/>
      <c r="V403" s="1117"/>
    </row>
    <row r="404" spans="2:22" ht="27.95" customHeight="1" x14ac:dyDescent="0.25">
      <c r="B404" s="183"/>
      <c r="C404" s="2"/>
      <c r="D404" s="2"/>
      <c r="E404" s="183"/>
      <c r="F404" s="183"/>
      <c r="G404" s="183"/>
      <c r="H404" s="183"/>
      <c r="I404" s="183"/>
      <c r="J404" s="183"/>
      <c r="K404" s="2598" t="s">
        <v>2404</v>
      </c>
      <c r="L404" s="2599"/>
      <c r="M404" s="2599"/>
      <c r="N404" s="2599"/>
      <c r="O404" s="2600"/>
      <c r="P404" s="183"/>
      <c r="Q404" s="183"/>
      <c r="R404" s="183"/>
      <c r="S404" s="183"/>
      <c r="T404" s="187"/>
      <c r="U404" s="187"/>
      <c r="V404" s="1117"/>
    </row>
    <row r="405" spans="2:22" ht="27.95" customHeight="1" x14ac:dyDescent="0.25">
      <c r="B405" s="183"/>
      <c r="C405" s="2"/>
      <c r="D405" s="2"/>
      <c r="E405" s="183"/>
      <c r="F405" s="183"/>
      <c r="G405" s="183"/>
      <c r="H405" s="183"/>
      <c r="I405" s="183"/>
      <c r="J405" s="2"/>
      <c r="K405" s="2615" t="s">
        <v>3624</v>
      </c>
      <c r="L405" s="2616"/>
      <c r="M405" s="2616"/>
      <c r="N405" s="2616"/>
      <c r="O405" s="2616"/>
      <c r="P405" s="2616"/>
      <c r="Q405" s="2616"/>
      <c r="R405" s="2617"/>
      <c r="S405" s="183"/>
      <c r="T405" s="187"/>
      <c r="U405" s="187"/>
      <c r="V405" s="1117"/>
    </row>
    <row r="406" spans="2:22" x14ac:dyDescent="0.25">
      <c r="V406" s="1115"/>
    </row>
    <row r="407" spans="2:22" ht="27.95" customHeight="1" x14ac:dyDescent="0.25">
      <c r="K407" s="2621" t="s">
        <v>2411</v>
      </c>
      <c r="L407" s="2622"/>
      <c r="M407" s="2622"/>
      <c r="N407" s="2623"/>
      <c r="V407" s="1115"/>
    </row>
    <row r="408" spans="2:22" ht="27.95" customHeight="1" x14ac:dyDescent="0.25">
      <c r="K408" s="2618" t="s">
        <v>3527</v>
      </c>
      <c r="L408" s="2619"/>
      <c r="M408" s="2619"/>
      <c r="N408" s="2619"/>
      <c r="O408" s="2620"/>
      <c r="V408" s="1115"/>
    </row>
    <row r="409" spans="2:22" x14ac:dyDescent="0.25">
      <c r="V409" s="1115"/>
    </row>
    <row r="410" spans="2:22" x14ac:dyDescent="0.25">
      <c r="V410" s="1115"/>
    </row>
    <row r="411" spans="2:22" x14ac:dyDescent="0.25">
      <c r="V411" s="1115"/>
    </row>
    <row r="412" spans="2:22" x14ac:dyDescent="0.25">
      <c r="B412" s="181"/>
      <c r="C412" s="181"/>
      <c r="D412" s="181"/>
      <c r="E412" s="181"/>
      <c r="F412" s="181"/>
      <c r="G412" s="181"/>
      <c r="H412" s="181"/>
      <c r="I412" s="181"/>
      <c r="J412" s="181"/>
      <c r="K412" s="181"/>
      <c r="L412" s="181"/>
      <c r="M412" s="181"/>
      <c r="N412" s="181"/>
      <c r="O412" s="181"/>
      <c r="P412" s="181"/>
      <c r="Q412" s="181"/>
      <c r="R412" s="181"/>
      <c r="S412" s="181"/>
      <c r="T412" s="181"/>
      <c r="U412" s="181"/>
      <c r="V412" s="1116"/>
    </row>
    <row r="413" spans="2:22" ht="25.5" x14ac:dyDescent="0.25">
      <c r="B413" s="742" t="s">
        <v>2328</v>
      </c>
      <c r="C413" s="183"/>
      <c r="D413" s="183"/>
      <c r="E413" s="183"/>
      <c r="F413" s="183"/>
      <c r="G413" s="183"/>
      <c r="H413" s="183"/>
      <c r="I413" s="183"/>
      <c r="J413" s="183"/>
      <c r="K413" s="183"/>
      <c r="L413" s="183"/>
      <c r="T413" s="177"/>
      <c r="V413" s="1115"/>
    </row>
    <row r="414" spans="2:22" x14ac:dyDescent="0.25">
      <c r="B414" s="177"/>
      <c r="C414" s="177"/>
      <c r="D414" s="177"/>
      <c r="E414" s="177"/>
      <c r="F414" s="177"/>
      <c r="G414" s="182"/>
      <c r="H414" s="184"/>
      <c r="I414" s="182"/>
      <c r="J414" s="177"/>
      <c r="K414" s="177"/>
      <c r="L414" s="177"/>
      <c r="M414" s="177"/>
      <c r="N414" s="177"/>
      <c r="O414" s="177"/>
      <c r="P414" s="177"/>
      <c r="Q414" s="177"/>
      <c r="R414" s="177"/>
      <c r="S414" s="177"/>
      <c r="T414" s="177"/>
      <c r="U414" s="177"/>
      <c r="V414" s="525"/>
    </row>
    <row r="415" spans="2:22" ht="65.25" customHeight="1" x14ac:dyDescent="0.25">
      <c r="B415" s="2585" t="s">
        <v>3625</v>
      </c>
      <c r="C415" s="2580"/>
      <c r="D415" s="2580"/>
      <c r="E415" s="2580"/>
      <c r="F415" s="2580"/>
      <c r="G415" s="2580"/>
      <c r="H415" s="2580"/>
      <c r="I415" s="2580"/>
      <c r="J415" s="2580"/>
      <c r="K415" s="2580"/>
      <c r="L415" s="2580"/>
      <c r="M415" s="2580"/>
      <c r="N415" s="2580"/>
      <c r="O415" s="2580"/>
      <c r="P415" s="2580"/>
      <c r="Q415" s="2580"/>
      <c r="R415" s="2580"/>
      <c r="S415" s="2581"/>
      <c r="T415" s="187"/>
      <c r="U415" s="187"/>
      <c r="V415" s="1120">
        <v>29</v>
      </c>
    </row>
    <row r="416" spans="2:22" x14ac:dyDescent="0.25">
      <c r="B416" s="1025"/>
      <c r="C416" s="1024"/>
      <c r="D416" s="1024"/>
      <c r="E416" s="1024"/>
      <c r="F416" s="1024"/>
      <c r="G416" s="388"/>
      <c r="H416" s="388"/>
      <c r="I416" s="388"/>
      <c r="J416" s="388"/>
      <c r="K416" s="388"/>
      <c r="L416" s="388"/>
      <c r="M416" s="388"/>
      <c r="N416" s="388"/>
      <c r="O416" s="388"/>
      <c r="P416" s="388"/>
      <c r="Q416" s="388"/>
      <c r="R416" s="388"/>
      <c r="S416" s="388"/>
      <c r="T416" s="187"/>
      <c r="U416" s="187"/>
      <c r="V416" s="1120"/>
    </row>
    <row r="417" spans="2:22" ht="45" customHeight="1" x14ac:dyDescent="0.25">
      <c r="B417" s="2612" t="s">
        <v>3051</v>
      </c>
      <c r="C417" s="2613"/>
      <c r="D417" s="2613"/>
      <c r="E417" s="2613"/>
      <c r="F417" s="2614"/>
      <c r="G417" s="183"/>
      <c r="H417" s="183"/>
      <c r="I417" s="183"/>
      <c r="J417" s="183"/>
      <c r="P417" s="183"/>
      <c r="Q417" s="183"/>
      <c r="R417" s="183"/>
      <c r="S417" s="183"/>
      <c r="T417" s="187"/>
      <c r="U417" s="187"/>
      <c r="V417" s="1117"/>
    </row>
    <row r="418" spans="2:22" ht="42" customHeight="1" x14ac:dyDescent="0.25">
      <c r="B418" s="2609" t="s">
        <v>3526</v>
      </c>
      <c r="C418" s="2610"/>
      <c r="D418" s="2610"/>
      <c r="E418" s="2610"/>
      <c r="F418" s="2610"/>
      <c r="G418" s="2610"/>
      <c r="H418" s="2610"/>
      <c r="I418" s="2610"/>
      <c r="J418" s="2610"/>
      <c r="K418" s="2610"/>
      <c r="L418" s="2610"/>
      <c r="M418" s="2610"/>
      <c r="N418" s="2610"/>
      <c r="O418" s="2610"/>
      <c r="P418" s="2610"/>
      <c r="Q418" s="2610"/>
      <c r="R418" s="2610"/>
      <c r="S418" s="2611"/>
      <c r="V418" s="1115"/>
    </row>
    <row r="419" spans="2:22" ht="27.95" customHeight="1" x14ac:dyDescent="0.25">
      <c r="V419" s="1115"/>
    </row>
    <row r="420" spans="2:22" ht="27.95" customHeight="1" x14ac:dyDescent="0.25">
      <c r="V420" s="1115"/>
    </row>
  </sheetData>
  <customSheetViews>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61">
    <mergeCell ref="H170:L170"/>
    <mergeCell ref="B171:L171"/>
    <mergeCell ref="AC338:AD338"/>
    <mergeCell ref="R337:S337"/>
    <mergeCell ref="B331:S331"/>
    <mergeCell ref="B332:I332"/>
    <mergeCell ref="J332:S332"/>
    <mergeCell ref="O334:S334"/>
    <mergeCell ref="B317:F317"/>
    <mergeCell ref="H317:N317"/>
    <mergeCell ref="B322:F322"/>
    <mergeCell ref="H322:N322"/>
    <mergeCell ref="C334:H334"/>
    <mergeCell ref="B321:E321"/>
    <mergeCell ref="H321:K321"/>
    <mergeCell ref="B324:C324"/>
    <mergeCell ref="H324:I324"/>
    <mergeCell ref="D324:E324"/>
    <mergeCell ref="B318:N318"/>
    <mergeCell ref="B201:D201"/>
    <mergeCell ref="B199:E199"/>
    <mergeCell ref="B202:E202"/>
    <mergeCell ref="B180:L180"/>
    <mergeCell ref="B179:G179"/>
    <mergeCell ref="B377:S377"/>
    <mergeCell ref="B345:K345"/>
    <mergeCell ref="C380:S380"/>
    <mergeCell ref="R387:S387"/>
    <mergeCell ref="B381:S381"/>
    <mergeCell ref="C378:S378"/>
    <mergeCell ref="Q335:S335"/>
    <mergeCell ref="Q338:S338"/>
    <mergeCell ref="B346:J346"/>
    <mergeCell ref="B347:G347"/>
    <mergeCell ref="B350:G350"/>
    <mergeCell ref="B349:F349"/>
    <mergeCell ref="B367:E367"/>
    <mergeCell ref="B369:D369"/>
    <mergeCell ref="B370:E370"/>
    <mergeCell ref="B363:S363"/>
    <mergeCell ref="B364:R364"/>
    <mergeCell ref="K337:O337"/>
    <mergeCell ref="B387:Q387"/>
    <mergeCell ref="B344:R344"/>
    <mergeCell ref="P345:R345"/>
    <mergeCell ref="B366:F366"/>
    <mergeCell ref="K350:M350"/>
    <mergeCell ref="Q366:S366"/>
    <mergeCell ref="G52:K52"/>
    <mergeCell ref="L52:N52"/>
    <mergeCell ref="G53:J53"/>
    <mergeCell ref="G54:I54"/>
    <mergeCell ref="B61:S61"/>
    <mergeCell ref="B68:S68"/>
    <mergeCell ref="M50:N50"/>
    <mergeCell ref="G51:L51"/>
    <mergeCell ref="K348:L348"/>
    <mergeCell ref="B300:E300"/>
    <mergeCell ref="B302:D302"/>
    <mergeCell ref="B303:E303"/>
    <mergeCell ref="B313:S313"/>
    <mergeCell ref="B314:R314"/>
    <mergeCell ref="B315:P315"/>
    <mergeCell ref="B316:G316"/>
    <mergeCell ref="H316:P316"/>
    <mergeCell ref="F72:I72"/>
    <mergeCell ref="J72:O72"/>
    <mergeCell ref="B74:F74"/>
    <mergeCell ref="G74:I74"/>
    <mergeCell ref="B75:I75"/>
    <mergeCell ref="P84:R84"/>
    <mergeCell ref="D85:M85"/>
    <mergeCell ref="N85:O85"/>
    <mergeCell ref="B69:O69"/>
    <mergeCell ref="P69:S70"/>
    <mergeCell ref="B70:E70"/>
    <mergeCell ref="F70:O70"/>
    <mergeCell ref="K86:M86"/>
    <mergeCell ref="K88:L88"/>
    <mergeCell ref="B82:S82"/>
    <mergeCell ref="B83:C83"/>
    <mergeCell ref="D83:R83"/>
    <mergeCell ref="D84:O84"/>
    <mergeCell ref="D86:J86"/>
    <mergeCell ref="B98:O98"/>
    <mergeCell ref="K89:M89"/>
    <mergeCell ref="B123:R123"/>
    <mergeCell ref="B132:S132"/>
    <mergeCell ref="B133:M133"/>
    <mergeCell ref="N133:S133"/>
    <mergeCell ref="B113:S113"/>
    <mergeCell ref="B115:L115"/>
    <mergeCell ref="B116:S116"/>
    <mergeCell ref="D50:L50"/>
    <mergeCell ref="D33:R33"/>
    <mergeCell ref="D34:P34"/>
    <mergeCell ref="F20:I20"/>
    <mergeCell ref="J20:R20"/>
    <mergeCell ref="J21:P21"/>
    <mergeCell ref="J22:N22"/>
    <mergeCell ref="J134:M134"/>
    <mergeCell ref="N134:P134"/>
    <mergeCell ref="Q134:S134"/>
    <mergeCell ref="B72:E72"/>
    <mergeCell ref="B94:S94"/>
    <mergeCell ref="B95:K95"/>
    <mergeCell ref="L95:O95"/>
    <mergeCell ref="P95:S95"/>
    <mergeCell ref="B97:M97"/>
    <mergeCell ref="N97:O97"/>
    <mergeCell ref="B134:I134"/>
    <mergeCell ref="B104:S104"/>
    <mergeCell ref="B106:L106"/>
    <mergeCell ref="B107:S107"/>
    <mergeCell ref="B122:S122"/>
    <mergeCell ref="B125:L125"/>
    <mergeCell ref="B126:S126"/>
    <mergeCell ref="Q34:R34"/>
    <mergeCell ref="O35:P35"/>
    <mergeCell ref="M36:N36"/>
    <mergeCell ref="B32:S32"/>
    <mergeCell ref="B33:C33"/>
    <mergeCell ref="D37:F37"/>
    <mergeCell ref="D36:L36"/>
    <mergeCell ref="D35:N35"/>
    <mergeCell ref="D38:E38"/>
    <mergeCell ref="D47:R47"/>
    <mergeCell ref="B177:S177"/>
    <mergeCell ref="B187:I187"/>
    <mergeCell ref="B198:F198"/>
    <mergeCell ref="B170:G170"/>
    <mergeCell ref="B5:S5"/>
    <mergeCell ref="B6:E6"/>
    <mergeCell ref="F6:R6"/>
    <mergeCell ref="F7:I7"/>
    <mergeCell ref="J7:R7"/>
    <mergeCell ref="J8:P8"/>
    <mergeCell ref="J9:N9"/>
    <mergeCell ref="O9:P9"/>
    <mergeCell ref="K10:L10"/>
    <mergeCell ref="O136:O137"/>
    <mergeCell ref="B166:M166"/>
    <mergeCell ref="N166:S166"/>
    <mergeCell ref="H169:S169"/>
    <mergeCell ref="B139:D139"/>
    <mergeCell ref="B145:S145"/>
    <mergeCell ref="B147:M147"/>
    <mergeCell ref="B148:S148"/>
    <mergeCell ref="F19:R19"/>
    <mergeCell ref="B46:S46"/>
    <mergeCell ref="H179:L179"/>
    <mergeCell ref="B159:S159"/>
    <mergeCell ref="B165:S165"/>
    <mergeCell ref="B169:G169"/>
    <mergeCell ref="F136:F137"/>
    <mergeCell ref="H136:H137"/>
    <mergeCell ref="L136:L137"/>
    <mergeCell ref="B168:L168"/>
    <mergeCell ref="B18:S18"/>
    <mergeCell ref="B19:E19"/>
    <mergeCell ref="O22:P22"/>
    <mergeCell ref="K23:L23"/>
    <mergeCell ref="D48:P48"/>
    <mergeCell ref="Q48:R48"/>
    <mergeCell ref="D49:N49"/>
    <mergeCell ref="O49:P49"/>
    <mergeCell ref="D51:F51"/>
    <mergeCell ref="G37:L37"/>
    <mergeCell ref="B140:I140"/>
    <mergeCell ref="R136:R137"/>
    <mergeCell ref="B156:S156"/>
    <mergeCell ref="B158:M158"/>
    <mergeCell ref="N158:S158"/>
    <mergeCell ref="B47:C47"/>
    <mergeCell ref="B208:S208"/>
    <mergeCell ref="P187:R187"/>
    <mergeCell ref="K189:L189"/>
    <mergeCell ref="K191:M191"/>
    <mergeCell ref="B186:R186"/>
    <mergeCell ref="B196:S196"/>
    <mergeCell ref="B197:G197"/>
    <mergeCell ref="H197:S197"/>
    <mergeCell ref="B188:C188"/>
    <mergeCell ref="B191:C191"/>
    <mergeCell ref="B243:D243"/>
    <mergeCell ref="E243:G243"/>
    <mergeCell ref="R263:S263"/>
    <mergeCell ref="B250:Q250"/>
    <mergeCell ref="R250:S250"/>
    <mergeCell ref="B244:G244"/>
    <mergeCell ref="B228:Q228"/>
    <mergeCell ref="R228:S228"/>
    <mergeCell ref="B209:I209"/>
    <mergeCell ref="K232:Q232"/>
    <mergeCell ref="H233:Q233"/>
    <mergeCell ref="B238:S238"/>
    <mergeCell ref="B239:Q239"/>
    <mergeCell ref="R239:S239"/>
    <mergeCell ref="B230:G230"/>
    <mergeCell ref="B227:S227"/>
    <mergeCell ref="H230:Q230"/>
    <mergeCell ref="H232:J232"/>
    <mergeCell ref="J209:S209"/>
    <mergeCell ref="B221:I221"/>
    <mergeCell ref="J211:S211"/>
    <mergeCell ref="B218:S218"/>
    <mergeCell ref="B219:I219"/>
    <mergeCell ref="J219:S219"/>
    <mergeCell ref="B265:F265"/>
    <mergeCell ref="G265:Q265"/>
    <mergeCell ref="B279:R279"/>
    <mergeCell ref="B275:S275"/>
    <mergeCell ref="B276:R276"/>
    <mergeCell ref="B278:F278"/>
    <mergeCell ref="G278:R278"/>
    <mergeCell ref="G254:L254"/>
    <mergeCell ref="G255:O255"/>
    <mergeCell ref="B262:S262"/>
    <mergeCell ref="B263:Q263"/>
    <mergeCell ref="B418:S418"/>
    <mergeCell ref="B415:S415"/>
    <mergeCell ref="B417:F417"/>
    <mergeCell ref="F391:L391"/>
    <mergeCell ref="C389:P389"/>
    <mergeCell ref="C392:P392"/>
    <mergeCell ref="B388:F388"/>
    <mergeCell ref="G388:Q388"/>
    <mergeCell ref="K405:R405"/>
    <mergeCell ref="K408:O408"/>
    <mergeCell ref="K407:N407"/>
    <mergeCell ref="B399:S399"/>
    <mergeCell ref="B400:I400"/>
    <mergeCell ref="J400:S400"/>
    <mergeCell ref="C401:H401"/>
    <mergeCell ref="K401:S401"/>
    <mergeCell ref="K402:R402"/>
    <mergeCell ref="K404:O404"/>
    <mergeCell ref="B167:L167"/>
    <mergeCell ref="G366:P366"/>
    <mergeCell ref="B249:S249"/>
    <mergeCell ref="B251:F251"/>
    <mergeCell ref="G251:Q251"/>
    <mergeCell ref="B298:Q298"/>
    <mergeCell ref="R298:S298"/>
    <mergeCell ref="H299:Q299"/>
    <mergeCell ref="J324:K324"/>
    <mergeCell ref="N333:S333"/>
    <mergeCell ref="B288:F288"/>
    <mergeCell ref="G288:R288"/>
    <mergeCell ref="B290:E290"/>
    <mergeCell ref="B291:F291"/>
    <mergeCell ref="B299:G299"/>
    <mergeCell ref="B297:S297"/>
    <mergeCell ref="B266:E266"/>
    <mergeCell ref="B241:G241"/>
    <mergeCell ref="H241:Q241"/>
    <mergeCell ref="B268:C268"/>
    <mergeCell ref="B269:E269"/>
    <mergeCell ref="G252:O252"/>
    <mergeCell ref="B285:S285"/>
    <mergeCell ref="B286:R28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A1:K198"/>
  <sheetViews>
    <sheetView showGridLines="0" topLeftCell="A61" workbookViewId="0">
      <selection activeCell="N78" sqref="N78"/>
    </sheetView>
  </sheetViews>
  <sheetFormatPr baseColWidth="10" defaultColWidth="9" defaultRowHeight="11.25" x14ac:dyDescent="0.2"/>
  <cols>
    <col min="1" max="1" width="2.85546875" style="41" customWidth="1"/>
    <col min="2" max="2" width="28.5703125" style="41" customWidth="1"/>
    <col min="3" max="3" width="61.5703125" style="15" customWidth="1"/>
    <col min="4" max="4" width="13.7109375" style="15" customWidth="1"/>
    <col min="5" max="5" width="61.5703125" style="15" customWidth="1"/>
    <col min="6" max="6" width="1.42578125" style="41" customWidth="1"/>
    <col min="7" max="7" width="1.85546875" style="41" customWidth="1"/>
    <col min="8" max="8" width="4.28515625" style="41" customWidth="1"/>
    <col min="9" max="9" width="3.5703125" style="41" customWidth="1"/>
    <col min="10" max="10" width="4.28515625" style="41" customWidth="1"/>
    <col min="11" max="11" width="3.5703125" style="41" customWidth="1"/>
    <col min="12" max="16384" width="9" style="41"/>
  </cols>
  <sheetData>
    <row r="1" spans="2:11" x14ac:dyDescent="0.2">
      <c r="K1" s="433"/>
    </row>
    <row r="2" spans="2:11" x14ac:dyDescent="0.2">
      <c r="K2" s="433"/>
    </row>
    <row r="3" spans="2:11" s="529" customFormat="1" ht="25.5" x14ac:dyDescent="0.2">
      <c r="B3" s="742" t="s">
        <v>2036</v>
      </c>
      <c r="C3" s="649"/>
      <c r="D3" s="2715" t="s">
        <v>2061</v>
      </c>
      <c r="E3" s="2716"/>
      <c r="I3" s="643"/>
      <c r="K3" s="1020">
        <v>1</v>
      </c>
    </row>
    <row r="4" spans="2:11" ht="3" customHeight="1" x14ac:dyDescent="0.2">
      <c r="B4" s="201"/>
      <c r="C4" s="63"/>
      <c r="D4" s="63"/>
      <c r="I4" s="44"/>
      <c r="K4" s="639"/>
    </row>
    <row r="5" spans="2:11" ht="50.1" customHeight="1" x14ac:dyDescent="0.2">
      <c r="B5" s="260" t="s">
        <v>2062</v>
      </c>
      <c r="C5" s="483" t="s">
        <v>3168</v>
      </c>
      <c r="D5" s="648" t="s">
        <v>2062</v>
      </c>
      <c r="E5" s="262" t="s">
        <v>23</v>
      </c>
      <c r="K5" s="433"/>
    </row>
    <row r="6" spans="2:11" ht="50.1" customHeight="1" x14ac:dyDescent="0.2">
      <c r="B6" s="260" t="s">
        <v>2063</v>
      </c>
      <c r="C6" s="262" t="s">
        <v>23</v>
      </c>
      <c r="D6" s="648" t="s">
        <v>2063</v>
      </c>
      <c r="E6" s="262" t="s">
        <v>23</v>
      </c>
      <c r="K6" s="433"/>
    </row>
    <row r="7" spans="2:11" ht="11.25" customHeight="1" x14ac:dyDescent="0.2">
      <c r="K7" s="433"/>
    </row>
    <row r="8" spans="2:11" ht="15.75" customHeight="1" x14ac:dyDescent="0.2">
      <c r="K8" s="1031"/>
    </row>
    <row r="9" spans="2:11" x14ac:dyDescent="0.2">
      <c r="K9" s="433"/>
    </row>
    <row r="10" spans="2:11" s="529" customFormat="1" ht="25.5" x14ac:dyDescent="0.2">
      <c r="B10" s="742" t="s">
        <v>2036</v>
      </c>
      <c r="C10" s="649"/>
      <c r="D10" s="2715" t="s">
        <v>2061</v>
      </c>
      <c r="E10" s="2716"/>
      <c r="I10" s="643"/>
      <c r="K10" s="1020" t="s">
        <v>2963</v>
      </c>
    </row>
    <row r="11" spans="2:11" ht="3" customHeight="1" x14ac:dyDescent="0.2">
      <c r="B11" s="201"/>
      <c r="C11" s="63"/>
      <c r="D11" s="63"/>
      <c r="I11" s="44"/>
      <c r="K11" s="639"/>
    </row>
    <row r="12" spans="2:11" ht="50.1" customHeight="1" x14ac:dyDescent="0.2">
      <c r="B12" s="260" t="s">
        <v>2062</v>
      </c>
      <c r="C12" s="483" t="s">
        <v>3171</v>
      </c>
      <c r="D12" s="648" t="s">
        <v>2062</v>
      </c>
      <c r="E12" s="217" t="s">
        <v>1251</v>
      </c>
      <c r="K12" s="433"/>
    </row>
    <row r="13" spans="2:11" ht="50.1" customHeight="1" x14ac:dyDescent="0.2">
      <c r="B13" s="260" t="s">
        <v>2063</v>
      </c>
      <c r="C13" s="217" t="s">
        <v>3176</v>
      </c>
      <c r="D13" s="648" t="s">
        <v>2063</v>
      </c>
      <c r="E13" s="217" t="s">
        <v>2175</v>
      </c>
      <c r="K13" s="433"/>
    </row>
    <row r="14" spans="2:11" x14ac:dyDescent="0.2">
      <c r="K14" s="433"/>
    </row>
    <row r="15" spans="2:11" x14ac:dyDescent="0.2">
      <c r="K15" s="433"/>
    </row>
    <row r="16" spans="2:11" s="529" customFormat="1" ht="25.5" customHeight="1" x14ac:dyDescent="0.2">
      <c r="B16" s="742" t="s">
        <v>2036</v>
      </c>
      <c r="C16" s="649"/>
      <c r="D16" s="2715" t="s">
        <v>2061</v>
      </c>
      <c r="E16" s="2716"/>
      <c r="I16" s="643"/>
      <c r="K16" s="1020" t="s">
        <v>2964</v>
      </c>
    </row>
    <row r="17" spans="2:11" ht="3" customHeight="1" x14ac:dyDescent="0.2">
      <c r="B17" s="201"/>
      <c r="C17" s="63"/>
      <c r="D17" s="63"/>
      <c r="I17" s="44"/>
      <c r="K17" s="639"/>
    </row>
    <row r="18" spans="2:11" ht="50.1" customHeight="1" x14ac:dyDescent="0.2">
      <c r="B18" s="260" t="s">
        <v>2062</v>
      </c>
      <c r="C18" s="108" t="s">
        <v>3175</v>
      </c>
      <c r="D18" s="648" t="s">
        <v>2062</v>
      </c>
      <c r="E18" s="217" t="s">
        <v>2064</v>
      </c>
      <c r="K18" s="433"/>
    </row>
    <row r="19" spans="2:11" ht="50.1" customHeight="1" x14ac:dyDescent="0.2">
      <c r="B19" s="260" t="s">
        <v>2063</v>
      </c>
      <c r="C19" s="1082" t="s">
        <v>3174</v>
      </c>
      <c r="D19" s="648" t="s">
        <v>2063</v>
      </c>
      <c r="E19" s="1082" t="s">
        <v>3120</v>
      </c>
      <c r="K19" s="433"/>
    </row>
    <row r="20" spans="2:11" x14ac:dyDescent="0.2">
      <c r="K20" s="433"/>
    </row>
    <row r="21" spans="2:11" ht="15.75" customHeight="1" x14ac:dyDescent="0.2">
      <c r="K21" s="640"/>
    </row>
    <row r="22" spans="2:11" s="529" customFormat="1" ht="28.5" customHeight="1" x14ac:dyDescent="0.2">
      <c r="B22" s="742" t="s">
        <v>2036</v>
      </c>
      <c r="C22" s="649"/>
      <c r="D22" s="2715" t="s">
        <v>2061</v>
      </c>
      <c r="E22" s="2716"/>
      <c r="I22" s="643"/>
      <c r="K22" s="644">
        <v>3</v>
      </c>
    </row>
    <row r="23" spans="2:11" ht="3" customHeight="1" x14ac:dyDescent="0.2">
      <c r="B23" s="201"/>
      <c r="C23" s="63"/>
      <c r="D23" s="63"/>
      <c r="I23" s="44"/>
      <c r="K23" s="639"/>
    </row>
    <row r="24" spans="2:11" ht="50.1" customHeight="1" x14ac:dyDescent="0.2">
      <c r="B24" s="260" t="s">
        <v>2062</v>
      </c>
      <c r="C24" s="483" t="s">
        <v>2827</v>
      </c>
      <c r="D24" s="648" t="s">
        <v>2062</v>
      </c>
      <c r="E24" s="217" t="s">
        <v>2133</v>
      </c>
      <c r="K24" s="433"/>
    </row>
    <row r="25" spans="2:11" ht="50.1" customHeight="1" x14ac:dyDescent="0.2">
      <c r="B25" s="260" t="s">
        <v>2063</v>
      </c>
      <c r="C25" s="482" t="s">
        <v>2065</v>
      </c>
      <c r="D25" s="648" t="s">
        <v>2063</v>
      </c>
      <c r="E25" s="217" t="s">
        <v>2065</v>
      </c>
      <c r="K25" s="433"/>
    </row>
    <row r="26" spans="2:11" x14ac:dyDescent="0.2">
      <c r="K26" s="433"/>
    </row>
    <row r="27" spans="2:11" ht="15.75" customHeight="1" x14ac:dyDescent="0.2">
      <c r="K27" s="640"/>
    </row>
    <row r="28" spans="2:11" s="529" customFormat="1" ht="26.25" customHeight="1" x14ac:dyDescent="0.2">
      <c r="B28" s="742" t="s">
        <v>2036</v>
      </c>
      <c r="C28" s="649"/>
      <c r="D28" s="2715" t="s">
        <v>2061</v>
      </c>
      <c r="E28" s="2716"/>
      <c r="I28" s="643"/>
      <c r="K28" s="644">
        <v>4</v>
      </c>
    </row>
    <row r="29" spans="2:11" ht="3" customHeight="1" x14ac:dyDescent="0.2">
      <c r="B29" s="201"/>
      <c r="C29" s="63"/>
      <c r="D29" s="63"/>
      <c r="I29" s="44"/>
      <c r="K29" s="639"/>
    </row>
    <row r="30" spans="2:11" ht="50.1" customHeight="1" x14ac:dyDescent="0.2">
      <c r="B30" s="260" t="s">
        <v>2062</v>
      </c>
      <c r="C30" s="217" t="s">
        <v>3592</v>
      </c>
      <c r="D30" s="648" t="s">
        <v>2062</v>
      </c>
      <c r="E30" s="884" t="s">
        <v>23</v>
      </c>
      <c r="K30" s="433"/>
    </row>
    <row r="31" spans="2:11" ht="50.1" customHeight="1" x14ac:dyDescent="0.2">
      <c r="B31" s="260" t="s">
        <v>2063</v>
      </c>
      <c r="C31" s="1082" t="s">
        <v>3182</v>
      </c>
      <c r="D31" s="648" t="s">
        <v>2063</v>
      </c>
      <c r="E31" s="884" t="s">
        <v>23</v>
      </c>
      <c r="K31" s="433"/>
    </row>
    <row r="32" spans="2:11" x14ac:dyDescent="0.2">
      <c r="B32" s="261"/>
      <c r="C32" s="117"/>
      <c r="D32" s="650"/>
      <c r="E32" s="117"/>
      <c r="K32" s="433"/>
    </row>
    <row r="33" spans="2:11" x14ac:dyDescent="0.2">
      <c r="K33" s="640"/>
    </row>
    <row r="34" spans="2:11" s="529" customFormat="1" ht="29.25" customHeight="1" x14ac:dyDescent="0.2">
      <c r="B34" s="742" t="s">
        <v>2036</v>
      </c>
      <c r="C34" s="649"/>
      <c r="D34" s="2715" t="s">
        <v>2061</v>
      </c>
      <c r="E34" s="2716"/>
      <c r="I34" s="643"/>
      <c r="K34" s="644">
        <v>5</v>
      </c>
    </row>
    <row r="35" spans="2:11" ht="3" customHeight="1" x14ac:dyDescent="0.2">
      <c r="B35" s="201"/>
      <c r="C35" s="63"/>
      <c r="D35" s="63"/>
      <c r="I35" s="44"/>
      <c r="K35" s="639"/>
    </row>
    <row r="36" spans="2:11" ht="50.1" customHeight="1" x14ac:dyDescent="0.2">
      <c r="B36" s="260" t="s">
        <v>2062</v>
      </c>
      <c r="C36" s="217" t="s">
        <v>3186</v>
      </c>
      <c r="D36" s="648" t="s">
        <v>2062</v>
      </c>
      <c r="E36" s="884" t="s">
        <v>23</v>
      </c>
      <c r="K36" s="433"/>
    </row>
    <row r="37" spans="2:11" ht="48.75" customHeight="1" x14ac:dyDescent="0.2">
      <c r="B37" s="260" t="s">
        <v>2063</v>
      </c>
      <c r="C37" s="1082" t="s">
        <v>3187</v>
      </c>
      <c r="D37" s="648" t="s">
        <v>2063</v>
      </c>
      <c r="E37" s="884" t="s">
        <v>23</v>
      </c>
      <c r="K37" s="433"/>
    </row>
    <row r="38" spans="2:11" ht="11.25" customHeight="1" x14ac:dyDescent="0.2">
      <c r="B38" s="261"/>
      <c r="C38" s="117"/>
      <c r="D38" s="650"/>
      <c r="E38" s="651"/>
      <c r="K38" s="433"/>
    </row>
    <row r="39" spans="2:11" x14ac:dyDescent="0.2">
      <c r="K39" s="433"/>
    </row>
    <row r="40" spans="2:11" s="529" customFormat="1" ht="27" customHeight="1" x14ac:dyDescent="0.2">
      <c r="B40" s="742" t="s">
        <v>2036</v>
      </c>
      <c r="C40" s="649"/>
      <c r="D40" s="2715" t="s">
        <v>2061</v>
      </c>
      <c r="E40" s="2716"/>
      <c r="I40" s="643"/>
      <c r="K40" s="1085" t="s">
        <v>3199</v>
      </c>
    </row>
    <row r="41" spans="2:11" ht="3" customHeight="1" x14ac:dyDescent="0.2">
      <c r="B41" s="201"/>
      <c r="C41" s="63"/>
      <c r="D41" s="63"/>
      <c r="I41" s="44"/>
      <c r="K41" s="639"/>
    </row>
    <row r="42" spans="2:11" ht="111" customHeight="1" x14ac:dyDescent="0.2">
      <c r="B42" s="260" t="s">
        <v>2062</v>
      </c>
      <c r="C42" s="217" t="s">
        <v>3595</v>
      </c>
      <c r="D42" s="648" t="s">
        <v>2062</v>
      </c>
      <c r="E42" s="217" t="s">
        <v>3596</v>
      </c>
      <c r="K42" s="433"/>
    </row>
    <row r="43" spans="2:11" ht="50.1" customHeight="1" x14ac:dyDescent="0.2">
      <c r="B43" s="260" t="s">
        <v>2063</v>
      </c>
      <c r="C43" s="217" t="s">
        <v>2067</v>
      </c>
      <c r="D43" s="648" t="s">
        <v>2063</v>
      </c>
      <c r="E43" s="217" t="s">
        <v>2066</v>
      </c>
      <c r="K43" s="433"/>
    </row>
    <row r="44" spans="2:11" ht="14.25" customHeight="1" x14ac:dyDescent="0.2">
      <c r="B44" s="261"/>
      <c r="C44" s="117"/>
      <c r="D44" s="650"/>
      <c r="E44" s="117"/>
      <c r="K44" s="433"/>
    </row>
    <row r="45" spans="2:11" ht="50.1" customHeight="1" x14ac:dyDescent="0.2">
      <c r="C45" s="649"/>
      <c r="D45" s="650"/>
      <c r="E45" s="117"/>
      <c r="K45" s="433"/>
    </row>
    <row r="46" spans="2:11" s="529" customFormat="1" ht="27" customHeight="1" x14ac:dyDescent="0.2">
      <c r="B46" s="742" t="s">
        <v>2036</v>
      </c>
      <c r="C46" s="649"/>
      <c r="D46" s="2715" t="s">
        <v>2061</v>
      </c>
      <c r="E46" s="2716"/>
      <c r="I46" s="643"/>
      <c r="K46" s="1085" t="s">
        <v>3198</v>
      </c>
    </row>
    <row r="47" spans="2:11" ht="50.1" customHeight="1" x14ac:dyDescent="0.2">
      <c r="B47" s="260" t="s">
        <v>2062</v>
      </c>
      <c r="C47" s="217" t="s">
        <v>3597</v>
      </c>
      <c r="D47" s="648" t="s">
        <v>2062</v>
      </c>
      <c r="E47" s="482" t="s">
        <v>3200</v>
      </c>
      <c r="K47" s="433"/>
    </row>
    <row r="48" spans="2:11" ht="50.1" customHeight="1" x14ac:dyDescent="0.2">
      <c r="B48" s="260" t="s">
        <v>2063</v>
      </c>
      <c r="C48" s="217" t="s">
        <v>2067</v>
      </c>
      <c r="D48" s="648" t="s">
        <v>2063</v>
      </c>
      <c r="E48" s="217" t="s">
        <v>2066</v>
      </c>
      <c r="K48" s="433"/>
    </row>
    <row r="49" spans="1:11" x14ac:dyDescent="0.2">
      <c r="K49" s="433"/>
    </row>
    <row r="50" spans="1:11" x14ac:dyDescent="0.2">
      <c r="K50" s="433"/>
    </row>
    <row r="51" spans="1:11" ht="15.75" customHeight="1" x14ac:dyDescent="0.2">
      <c r="K51" s="640"/>
    </row>
    <row r="52" spans="1:11" s="529" customFormat="1" ht="25.5" customHeight="1" x14ac:dyDescent="0.2">
      <c r="B52" s="742" t="s">
        <v>2036</v>
      </c>
      <c r="C52" s="649"/>
      <c r="D52" s="2715" t="s">
        <v>2061</v>
      </c>
      <c r="E52" s="2716"/>
      <c r="I52" s="643"/>
      <c r="K52" s="644">
        <v>7</v>
      </c>
    </row>
    <row r="53" spans="1:11" ht="3" customHeight="1" x14ac:dyDescent="0.2">
      <c r="B53" s="201"/>
      <c r="C53" s="63"/>
      <c r="D53" s="63"/>
      <c r="I53" s="44"/>
      <c r="K53" s="639"/>
    </row>
    <row r="54" spans="1:11" ht="72" customHeight="1" x14ac:dyDescent="0.2">
      <c r="B54" s="260" t="s">
        <v>2062</v>
      </c>
      <c r="C54" s="217" t="s">
        <v>3480</v>
      </c>
      <c r="D54" s="648" t="s">
        <v>2062</v>
      </c>
      <c r="E54" s="217" t="s">
        <v>3204</v>
      </c>
      <c r="K54" s="433"/>
    </row>
    <row r="55" spans="1:11" ht="50.1" customHeight="1" x14ac:dyDescent="0.2">
      <c r="B55" s="260" t="s">
        <v>2063</v>
      </c>
      <c r="C55" s="217" t="s">
        <v>2067</v>
      </c>
      <c r="D55" s="648" t="s">
        <v>2063</v>
      </c>
      <c r="E55" s="217" t="s">
        <v>2066</v>
      </c>
      <c r="K55" s="433"/>
    </row>
    <row r="56" spans="1:11" x14ac:dyDescent="0.2">
      <c r="K56" s="433"/>
    </row>
    <row r="57" spans="1:11" ht="15.75" customHeight="1" x14ac:dyDescent="0.2">
      <c r="K57" s="640"/>
    </row>
    <row r="58" spans="1:11" s="529" customFormat="1" ht="27.75" customHeight="1" x14ac:dyDescent="0.2">
      <c r="A58" s="555"/>
      <c r="B58" s="743" t="s">
        <v>2036</v>
      </c>
      <c r="C58" s="653"/>
      <c r="D58" s="2717" t="s">
        <v>2061</v>
      </c>
      <c r="E58" s="2718"/>
      <c r="F58" s="555"/>
      <c r="G58" s="555"/>
      <c r="I58" s="643"/>
      <c r="K58" s="644">
        <v>8</v>
      </c>
    </row>
    <row r="59" spans="1:11" ht="3" customHeight="1" x14ac:dyDescent="0.2">
      <c r="A59" s="208"/>
      <c r="B59" s="1149"/>
      <c r="C59" s="127"/>
      <c r="D59" s="127"/>
      <c r="E59" s="104"/>
      <c r="F59" s="208"/>
      <c r="G59" s="208"/>
      <c r="I59" s="44"/>
      <c r="K59" s="639"/>
    </row>
    <row r="60" spans="1:11" ht="50.1" customHeight="1" x14ac:dyDescent="0.2">
      <c r="A60" s="208"/>
      <c r="B60" s="1150" t="s">
        <v>2062</v>
      </c>
      <c r="C60" s="482" t="s">
        <v>2828</v>
      </c>
      <c r="D60" s="652" t="s">
        <v>2062</v>
      </c>
      <c r="E60" s="1151" t="s">
        <v>23</v>
      </c>
      <c r="F60" s="208"/>
      <c r="G60" s="208"/>
      <c r="K60" s="433"/>
    </row>
    <row r="61" spans="1:11" ht="60.75" customHeight="1" x14ac:dyDescent="0.2">
      <c r="A61" s="208"/>
      <c r="B61" s="1150" t="s">
        <v>2063</v>
      </c>
      <c r="C61" s="482" t="s">
        <v>3760</v>
      </c>
      <c r="D61" s="652" t="s">
        <v>2063</v>
      </c>
      <c r="E61" s="482" t="s">
        <v>3761</v>
      </c>
      <c r="F61" s="208"/>
      <c r="G61" s="208"/>
      <c r="K61" s="433"/>
    </row>
    <row r="62" spans="1:11" x14ac:dyDescent="0.2">
      <c r="A62" s="208"/>
      <c r="B62" s="208"/>
      <c r="C62" s="104"/>
      <c r="D62" s="104"/>
      <c r="E62" s="104"/>
      <c r="F62" s="208"/>
      <c r="G62" s="208"/>
      <c r="K62" s="433"/>
    </row>
    <row r="63" spans="1:11" ht="15.75" customHeight="1" x14ac:dyDescent="0.2">
      <c r="K63" s="640"/>
    </row>
    <row r="64" spans="1:11" s="529" customFormat="1" ht="39" customHeight="1" x14ac:dyDescent="0.2">
      <c r="B64" s="743" t="s">
        <v>2036</v>
      </c>
      <c r="C64" s="653"/>
      <c r="D64" s="2717" t="s">
        <v>2061</v>
      </c>
      <c r="E64" s="2718"/>
      <c r="I64" s="643"/>
      <c r="K64" s="644">
        <v>9</v>
      </c>
    </row>
    <row r="65" spans="1:11" ht="3" customHeight="1" x14ac:dyDescent="0.2">
      <c r="B65" s="1149"/>
      <c r="C65" s="127"/>
      <c r="D65" s="127"/>
      <c r="E65" s="104"/>
      <c r="I65" s="44"/>
      <c r="K65" s="639"/>
    </row>
    <row r="66" spans="1:11" ht="50.1" customHeight="1" x14ac:dyDescent="0.2">
      <c r="B66" s="1150" t="s">
        <v>2062</v>
      </c>
      <c r="C66" s="482" t="s">
        <v>3772</v>
      </c>
      <c r="D66" s="652" t="s">
        <v>2062</v>
      </c>
      <c r="E66" s="482" t="s">
        <v>3763</v>
      </c>
      <c r="K66" s="433"/>
    </row>
    <row r="67" spans="1:11" ht="50.1" customHeight="1" x14ac:dyDescent="0.2">
      <c r="B67" s="1150" t="s">
        <v>2063</v>
      </c>
      <c r="C67" s="482" t="s">
        <v>3762</v>
      </c>
      <c r="D67" s="652" t="s">
        <v>2063</v>
      </c>
      <c r="E67" s="482" t="s">
        <v>2066</v>
      </c>
      <c r="K67" s="433"/>
    </row>
    <row r="68" spans="1:11" x14ac:dyDescent="0.2">
      <c r="B68" s="208"/>
      <c r="C68" s="104"/>
      <c r="D68" s="104"/>
      <c r="E68" s="104"/>
      <c r="K68" s="433"/>
    </row>
    <row r="69" spans="1:11" x14ac:dyDescent="0.2">
      <c r="K69" s="433"/>
    </row>
    <row r="70" spans="1:11" ht="25.5" x14ac:dyDescent="0.2">
      <c r="A70" s="208"/>
      <c r="B70" s="743" t="s">
        <v>2036</v>
      </c>
      <c r="C70" s="653"/>
      <c r="D70" s="2717" t="s">
        <v>2061</v>
      </c>
      <c r="E70" s="2718"/>
      <c r="F70" s="208"/>
      <c r="G70" s="208"/>
      <c r="H70" s="208"/>
      <c r="I70" s="208"/>
      <c r="K70" s="640"/>
    </row>
    <row r="71" spans="1:11" ht="12.75" x14ac:dyDescent="0.2">
      <c r="A71" s="208"/>
      <c r="B71" s="743"/>
      <c r="C71" s="653"/>
      <c r="D71" s="1148"/>
      <c r="E71" s="653"/>
      <c r="F71" s="208"/>
      <c r="G71" s="208"/>
      <c r="H71" s="208"/>
      <c r="I71" s="208"/>
      <c r="K71" s="644">
        <v>10</v>
      </c>
    </row>
    <row r="72" spans="1:11" ht="3" customHeight="1" x14ac:dyDescent="0.2">
      <c r="A72" s="208"/>
      <c r="B72" s="1149"/>
      <c r="C72" s="127"/>
      <c r="D72" s="127"/>
      <c r="E72" s="104"/>
      <c r="F72" s="208"/>
      <c r="G72" s="208"/>
      <c r="H72" s="208"/>
      <c r="I72" s="208"/>
      <c r="K72" s="433"/>
    </row>
    <row r="73" spans="1:11" ht="56.25" customHeight="1" x14ac:dyDescent="0.2">
      <c r="A73" s="208"/>
      <c r="B73" s="652" t="s">
        <v>2062</v>
      </c>
      <c r="C73" s="482" t="s">
        <v>3773</v>
      </c>
      <c r="D73" s="652" t="s">
        <v>2062</v>
      </c>
      <c r="E73" s="884" t="s">
        <v>23</v>
      </c>
      <c r="F73" s="208"/>
      <c r="G73" s="208"/>
      <c r="H73" s="208"/>
      <c r="I73" s="208"/>
      <c r="K73" s="433"/>
    </row>
    <row r="74" spans="1:11" ht="33.75" customHeight="1" x14ac:dyDescent="0.2">
      <c r="A74" s="208"/>
      <c r="B74" s="652" t="s">
        <v>2063</v>
      </c>
      <c r="C74" s="482" t="s">
        <v>3603</v>
      </c>
      <c r="D74" s="652" t="s">
        <v>2063</v>
      </c>
      <c r="E74" s="884" t="s">
        <v>23</v>
      </c>
      <c r="F74" s="208"/>
      <c r="G74" s="208"/>
      <c r="H74" s="208"/>
      <c r="I74" s="208"/>
      <c r="K74" s="433"/>
    </row>
    <row r="75" spans="1:11" x14ac:dyDescent="0.2">
      <c r="A75" s="208"/>
      <c r="B75" s="208"/>
      <c r="C75" s="104"/>
      <c r="D75" s="104"/>
      <c r="E75" s="104"/>
      <c r="F75" s="208"/>
      <c r="G75" s="208"/>
      <c r="H75" s="208"/>
      <c r="I75" s="208"/>
      <c r="K75" s="433"/>
    </row>
    <row r="76" spans="1:11" ht="15.75" customHeight="1" x14ac:dyDescent="0.2">
      <c r="K76" s="433"/>
    </row>
    <row r="77" spans="1:11" x14ac:dyDescent="0.2">
      <c r="K77" s="640"/>
    </row>
    <row r="78" spans="1:11" s="529" customFormat="1" ht="27.75" customHeight="1" x14ac:dyDescent="0.2">
      <c r="A78" s="555"/>
      <c r="B78" s="743" t="s">
        <v>2036</v>
      </c>
      <c r="C78" s="653"/>
      <c r="D78" s="2717" t="s">
        <v>2061</v>
      </c>
      <c r="E78" s="2718"/>
      <c r="F78" s="555"/>
      <c r="G78" s="555"/>
      <c r="I78" s="643"/>
      <c r="K78" s="644">
        <v>11</v>
      </c>
    </row>
    <row r="79" spans="1:11" ht="3" customHeight="1" x14ac:dyDescent="0.2">
      <c r="A79" s="208"/>
      <c r="B79" s="1149"/>
      <c r="C79" s="127"/>
      <c r="D79" s="127"/>
      <c r="E79" s="104"/>
      <c r="F79" s="208"/>
      <c r="G79" s="208"/>
      <c r="I79" s="44"/>
      <c r="K79" s="639"/>
    </row>
    <row r="80" spans="1:11" ht="62.45" customHeight="1" x14ac:dyDescent="0.2">
      <c r="A80" s="208"/>
      <c r="B80" s="1150" t="s">
        <v>2062</v>
      </c>
      <c r="C80" s="482" t="s">
        <v>2829</v>
      </c>
      <c r="D80" s="652" t="s">
        <v>2062</v>
      </c>
      <c r="E80" s="884" t="s">
        <v>23</v>
      </c>
      <c r="F80" s="208"/>
      <c r="G80" s="208"/>
      <c r="K80" s="433"/>
    </row>
    <row r="81" spans="1:11" ht="50.1" customHeight="1" x14ac:dyDescent="0.2">
      <c r="A81" s="208"/>
      <c r="B81" s="1150" t="s">
        <v>2063</v>
      </c>
      <c r="C81" s="482" t="s">
        <v>3764</v>
      </c>
      <c r="D81" s="652" t="s">
        <v>2063</v>
      </c>
      <c r="E81" s="884" t="s">
        <v>23</v>
      </c>
      <c r="F81" s="208"/>
      <c r="G81" s="208"/>
      <c r="K81" s="433"/>
    </row>
    <row r="82" spans="1:11" x14ac:dyDescent="0.2">
      <c r="A82" s="208"/>
      <c r="B82" s="208"/>
      <c r="C82" s="104"/>
      <c r="D82" s="104"/>
      <c r="E82" s="104"/>
      <c r="F82" s="208"/>
      <c r="G82" s="208"/>
      <c r="K82" s="433"/>
    </row>
    <row r="83" spans="1:11" x14ac:dyDescent="0.2">
      <c r="K83" s="640"/>
    </row>
    <row r="84" spans="1:11" s="529" customFormat="1" ht="29.25" customHeight="1" x14ac:dyDescent="0.2">
      <c r="B84" s="742" t="s">
        <v>2036</v>
      </c>
      <c r="C84" s="649"/>
      <c r="D84" s="2715" t="s">
        <v>2061</v>
      </c>
      <c r="E84" s="2716"/>
      <c r="I84" s="643"/>
      <c r="K84" s="644">
        <v>12</v>
      </c>
    </row>
    <row r="85" spans="1:11" ht="3" customHeight="1" x14ac:dyDescent="0.2">
      <c r="B85" s="201"/>
      <c r="C85" s="63"/>
      <c r="D85" s="63"/>
      <c r="I85" s="44"/>
      <c r="K85" s="639"/>
    </row>
    <row r="86" spans="1:11" ht="50.1" customHeight="1" x14ac:dyDescent="0.2">
      <c r="B86" s="260" t="s">
        <v>2062</v>
      </c>
      <c r="C86" s="217" t="s">
        <v>3211</v>
      </c>
      <c r="D86" s="648" t="s">
        <v>2062</v>
      </c>
      <c r="E86" s="217" t="s">
        <v>2068</v>
      </c>
      <c r="K86" s="433"/>
    </row>
    <row r="87" spans="1:11" ht="50.1" customHeight="1" x14ac:dyDescent="0.2">
      <c r="B87" s="260" t="s">
        <v>2063</v>
      </c>
      <c r="C87" s="217" t="s">
        <v>3212</v>
      </c>
      <c r="D87" s="648" t="s">
        <v>2063</v>
      </c>
      <c r="E87" s="217" t="s">
        <v>2069</v>
      </c>
      <c r="K87" s="433"/>
    </row>
    <row r="88" spans="1:11" x14ac:dyDescent="0.2">
      <c r="K88" s="433"/>
    </row>
    <row r="89" spans="1:11" x14ac:dyDescent="0.2">
      <c r="K89" s="433"/>
    </row>
    <row r="90" spans="1:11" x14ac:dyDescent="0.2">
      <c r="K90" s="640"/>
    </row>
    <row r="91" spans="1:11" s="529" customFormat="1" ht="24.75" customHeight="1" x14ac:dyDescent="0.2">
      <c r="B91" s="742" t="s">
        <v>2036</v>
      </c>
      <c r="C91" s="649"/>
      <c r="D91" s="2715" t="s">
        <v>2061</v>
      </c>
      <c r="E91" s="2716"/>
      <c r="I91" s="643"/>
      <c r="K91" s="644">
        <v>13</v>
      </c>
    </row>
    <row r="92" spans="1:11" ht="3" customHeight="1" x14ac:dyDescent="0.2">
      <c r="B92" s="201"/>
      <c r="C92" s="63"/>
      <c r="D92" s="63"/>
      <c r="I92" s="44"/>
      <c r="K92" s="639"/>
    </row>
    <row r="93" spans="1:11" ht="50.1" customHeight="1" x14ac:dyDescent="0.2">
      <c r="B93" s="260" t="s">
        <v>2062</v>
      </c>
      <c r="C93" s="217" t="s">
        <v>2070</v>
      </c>
      <c r="D93" s="648" t="s">
        <v>2062</v>
      </c>
      <c r="E93" s="217" t="s">
        <v>2070</v>
      </c>
      <c r="K93" s="433"/>
    </row>
    <row r="94" spans="1:11" ht="50.1" customHeight="1" x14ac:dyDescent="0.2">
      <c r="B94" s="260" t="s">
        <v>2063</v>
      </c>
      <c r="C94" s="262" t="s">
        <v>23</v>
      </c>
      <c r="D94" s="648" t="s">
        <v>2063</v>
      </c>
      <c r="E94" s="262" t="s">
        <v>23</v>
      </c>
      <c r="K94" s="433"/>
    </row>
    <row r="95" spans="1:11" x14ac:dyDescent="0.2">
      <c r="K95" s="433"/>
    </row>
    <row r="96" spans="1:11" x14ac:dyDescent="0.2">
      <c r="K96" s="640"/>
    </row>
    <row r="97" spans="2:11" s="529" customFormat="1" ht="25.5" customHeight="1" x14ac:dyDescent="0.2">
      <c r="B97" s="742" t="s">
        <v>2036</v>
      </c>
      <c r="C97" s="649"/>
      <c r="D97" s="2715" t="s">
        <v>2061</v>
      </c>
      <c r="E97" s="2716"/>
      <c r="I97" s="643"/>
      <c r="K97" s="644">
        <v>14</v>
      </c>
    </row>
    <row r="98" spans="2:11" ht="3" customHeight="1" x14ac:dyDescent="0.2">
      <c r="B98" s="201"/>
      <c r="C98" s="63"/>
      <c r="D98" s="63"/>
      <c r="I98" s="44"/>
      <c r="K98" s="639"/>
    </row>
    <row r="99" spans="2:11" ht="50.1" customHeight="1" x14ac:dyDescent="0.2">
      <c r="B99" s="260" t="s">
        <v>2062</v>
      </c>
      <c r="C99" s="748" t="s">
        <v>2176</v>
      </c>
      <c r="D99" s="648" t="s">
        <v>2062</v>
      </c>
      <c r="E99" s="748" t="s">
        <v>2176</v>
      </c>
      <c r="K99" s="433"/>
    </row>
    <row r="100" spans="2:11" ht="50.1" customHeight="1" x14ac:dyDescent="0.2">
      <c r="B100" s="260" t="s">
        <v>2063</v>
      </c>
      <c r="C100" s="262" t="s">
        <v>23</v>
      </c>
      <c r="D100" s="648" t="s">
        <v>2063</v>
      </c>
      <c r="E100" s="262" t="s">
        <v>23</v>
      </c>
      <c r="K100" s="433"/>
    </row>
    <row r="101" spans="2:11" x14ac:dyDescent="0.2">
      <c r="K101" s="433"/>
    </row>
    <row r="102" spans="2:11" x14ac:dyDescent="0.2">
      <c r="K102" s="640"/>
    </row>
    <row r="103" spans="2:11" s="529" customFormat="1" ht="30" customHeight="1" x14ac:dyDescent="0.2">
      <c r="B103" s="742" t="s">
        <v>2036</v>
      </c>
      <c r="C103" s="649"/>
      <c r="D103" s="2715" t="s">
        <v>2061</v>
      </c>
      <c r="E103" s="2716"/>
      <c r="I103" s="643"/>
      <c r="K103" s="644">
        <v>15</v>
      </c>
    </row>
    <row r="104" spans="2:11" ht="3" customHeight="1" x14ac:dyDescent="0.2">
      <c r="B104" s="201"/>
      <c r="C104" s="63"/>
      <c r="D104" s="63"/>
      <c r="I104" s="44"/>
      <c r="K104" s="639"/>
    </row>
    <row r="105" spans="2:11" ht="57" customHeight="1" x14ac:dyDescent="0.2">
      <c r="B105" s="260" t="s">
        <v>2062</v>
      </c>
      <c r="C105" s="1082" t="s">
        <v>3121</v>
      </c>
      <c r="D105" s="648" t="s">
        <v>2062</v>
      </c>
      <c r="E105" s="1082" t="s">
        <v>3122</v>
      </c>
      <c r="K105" s="433"/>
    </row>
    <row r="106" spans="2:11" ht="50.1" customHeight="1" x14ac:dyDescent="0.2">
      <c r="B106" s="260" t="s">
        <v>2063</v>
      </c>
      <c r="C106" s="217" t="s">
        <v>2839</v>
      </c>
      <c r="D106" s="648" t="s">
        <v>2063</v>
      </c>
      <c r="E106" s="482" t="s">
        <v>2071</v>
      </c>
      <c r="K106" s="433"/>
    </row>
    <row r="107" spans="2:11" x14ac:dyDescent="0.2">
      <c r="B107" s="261"/>
      <c r="C107" s="117"/>
      <c r="D107" s="650"/>
      <c r="E107" s="651"/>
      <c r="K107" s="433"/>
    </row>
    <row r="108" spans="2:11" x14ac:dyDescent="0.2">
      <c r="K108" s="433"/>
    </row>
    <row r="109" spans="2:11" x14ac:dyDescent="0.2">
      <c r="K109" s="640"/>
    </row>
    <row r="110" spans="2:11" s="529" customFormat="1" ht="24.75" customHeight="1" x14ac:dyDescent="0.2">
      <c r="B110" s="742" t="s">
        <v>2036</v>
      </c>
      <c r="C110" s="649"/>
      <c r="D110" s="2715" t="s">
        <v>2061</v>
      </c>
      <c r="E110" s="2716"/>
      <c r="I110" s="643"/>
      <c r="K110" s="644">
        <v>16</v>
      </c>
    </row>
    <row r="111" spans="2:11" ht="3" customHeight="1" x14ac:dyDescent="0.2">
      <c r="B111" s="201"/>
      <c r="C111" s="63"/>
      <c r="D111" s="63"/>
      <c r="I111" s="44"/>
      <c r="K111" s="639"/>
    </row>
    <row r="112" spans="2:11" ht="76.5" customHeight="1" x14ac:dyDescent="0.2">
      <c r="B112" s="260" t="s">
        <v>2062</v>
      </c>
      <c r="C112" s="1082" t="s">
        <v>3602</v>
      </c>
      <c r="D112" s="648" t="s">
        <v>2062</v>
      </c>
      <c r="E112" s="1082" t="s">
        <v>3123</v>
      </c>
      <c r="K112" s="433"/>
    </row>
    <row r="113" spans="2:11" ht="50.1" customHeight="1" x14ac:dyDescent="0.2">
      <c r="B113" s="260" t="s">
        <v>2063</v>
      </c>
      <c r="C113" s="217" t="s">
        <v>2840</v>
      </c>
      <c r="D113" s="648" t="s">
        <v>2063</v>
      </c>
      <c r="E113" s="217" t="s">
        <v>2177</v>
      </c>
      <c r="K113" s="433"/>
    </row>
    <row r="114" spans="2:11" x14ac:dyDescent="0.2">
      <c r="K114" s="433"/>
    </row>
    <row r="115" spans="2:11" x14ac:dyDescent="0.2">
      <c r="K115" s="640"/>
    </row>
    <row r="116" spans="2:11" s="529" customFormat="1" ht="32.25" customHeight="1" x14ac:dyDescent="0.2">
      <c r="B116" s="742" t="s">
        <v>2036</v>
      </c>
      <c r="C116" s="649"/>
      <c r="D116" s="2715" t="s">
        <v>2061</v>
      </c>
      <c r="E116" s="2716"/>
      <c r="I116" s="643"/>
      <c r="K116" s="644">
        <v>17</v>
      </c>
    </row>
    <row r="117" spans="2:11" ht="3" customHeight="1" x14ac:dyDescent="0.2">
      <c r="B117" s="201"/>
      <c r="C117" s="63"/>
      <c r="D117" s="63"/>
      <c r="I117" s="44"/>
      <c r="K117" s="639"/>
    </row>
    <row r="118" spans="2:11" ht="50.1" customHeight="1" x14ac:dyDescent="0.2">
      <c r="B118" s="260" t="s">
        <v>2062</v>
      </c>
      <c r="C118" s="217" t="s">
        <v>3214</v>
      </c>
      <c r="D118" s="648" t="s">
        <v>2062</v>
      </c>
      <c r="E118" s="217" t="s">
        <v>2072</v>
      </c>
      <c r="K118" s="433"/>
    </row>
    <row r="119" spans="2:11" ht="50.1" customHeight="1" x14ac:dyDescent="0.2">
      <c r="B119" s="260" t="s">
        <v>2063</v>
      </c>
      <c r="C119" s="483" t="s">
        <v>3215</v>
      </c>
      <c r="D119" s="652" t="s">
        <v>2063</v>
      </c>
      <c r="E119" s="482" t="s">
        <v>2073</v>
      </c>
      <c r="K119" s="433"/>
    </row>
    <row r="120" spans="2:11" x14ac:dyDescent="0.2">
      <c r="K120" s="433"/>
    </row>
    <row r="121" spans="2:11" x14ac:dyDescent="0.2">
      <c r="K121" s="433"/>
    </row>
    <row r="122" spans="2:11" x14ac:dyDescent="0.2">
      <c r="K122" s="640"/>
    </row>
    <row r="123" spans="2:11" s="529" customFormat="1" ht="26.25" customHeight="1" x14ac:dyDescent="0.2">
      <c r="B123" s="742" t="s">
        <v>2036</v>
      </c>
      <c r="C123" s="649"/>
      <c r="D123" s="2715" t="s">
        <v>2061</v>
      </c>
      <c r="E123" s="2716"/>
      <c r="I123" s="643"/>
      <c r="K123" s="644">
        <v>18</v>
      </c>
    </row>
    <row r="124" spans="2:11" ht="3" customHeight="1" x14ac:dyDescent="0.2">
      <c r="B124" s="201"/>
      <c r="C124" s="63"/>
      <c r="D124" s="63"/>
      <c r="I124" s="44"/>
      <c r="K124" s="639"/>
    </row>
    <row r="125" spans="2:11" ht="77.25" customHeight="1" x14ac:dyDescent="0.2">
      <c r="B125" s="260" t="s">
        <v>2062</v>
      </c>
      <c r="C125" s="482" t="s">
        <v>3216</v>
      </c>
      <c r="D125" s="652" t="s">
        <v>2062</v>
      </c>
      <c r="E125" s="482" t="s">
        <v>2074</v>
      </c>
      <c r="K125" s="433"/>
    </row>
    <row r="126" spans="2:11" ht="64.5" customHeight="1" x14ac:dyDescent="0.2">
      <c r="B126" s="260" t="s">
        <v>2063</v>
      </c>
      <c r="C126" s="108" t="s">
        <v>3217</v>
      </c>
      <c r="D126" s="652" t="s">
        <v>2063</v>
      </c>
      <c r="E126" s="217" t="s">
        <v>2178</v>
      </c>
      <c r="K126" s="433"/>
    </row>
    <row r="127" spans="2:11" x14ac:dyDescent="0.2">
      <c r="K127" s="433"/>
    </row>
    <row r="128" spans="2:11" x14ac:dyDescent="0.2">
      <c r="K128" s="640"/>
    </row>
    <row r="129" spans="2:11" s="529" customFormat="1" ht="27.75" customHeight="1" x14ac:dyDescent="0.2">
      <c r="B129" s="742" t="s">
        <v>2036</v>
      </c>
      <c r="C129" s="649"/>
      <c r="D129" s="2715" t="s">
        <v>2061</v>
      </c>
      <c r="E129" s="2716"/>
      <c r="I129" s="643"/>
      <c r="K129" s="644">
        <v>19</v>
      </c>
    </row>
    <row r="130" spans="2:11" ht="3" customHeight="1" x14ac:dyDescent="0.2">
      <c r="B130" s="201"/>
      <c r="C130" s="63"/>
      <c r="D130" s="63"/>
      <c r="I130" s="44"/>
      <c r="K130" s="639"/>
    </row>
    <row r="131" spans="2:11" ht="50.1" customHeight="1" x14ac:dyDescent="0.2">
      <c r="B131" s="260" t="s">
        <v>2062</v>
      </c>
      <c r="C131" s="217" t="s">
        <v>3218</v>
      </c>
      <c r="D131" s="648" t="s">
        <v>2062</v>
      </c>
      <c r="E131" s="482" t="s">
        <v>2075</v>
      </c>
      <c r="K131" s="433"/>
    </row>
    <row r="132" spans="2:11" ht="50.1" customHeight="1" x14ac:dyDescent="0.2">
      <c r="B132" s="260" t="s">
        <v>2063</v>
      </c>
      <c r="C132" s="217" t="s">
        <v>3219</v>
      </c>
      <c r="D132" s="648" t="s">
        <v>2063</v>
      </c>
      <c r="E132" s="217" t="s">
        <v>2451</v>
      </c>
      <c r="K132" s="433"/>
    </row>
    <row r="133" spans="2:11" x14ac:dyDescent="0.2">
      <c r="K133" s="433"/>
    </row>
    <row r="134" spans="2:11" x14ac:dyDescent="0.2">
      <c r="K134" s="433"/>
    </row>
    <row r="135" spans="2:11" x14ac:dyDescent="0.2">
      <c r="K135" s="640"/>
    </row>
    <row r="136" spans="2:11" s="529" customFormat="1" ht="23.25" customHeight="1" x14ac:dyDescent="0.2">
      <c r="B136" s="742" t="s">
        <v>2036</v>
      </c>
      <c r="C136" s="649"/>
      <c r="D136" s="2715" t="s">
        <v>2061</v>
      </c>
      <c r="E136" s="2716"/>
      <c r="I136" s="643"/>
      <c r="K136" s="644">
        <v>20</v>
      </c>
    </row>
    <row r="137" spans="2:11" ht="3" customHeight="1" x14ac:dyDescent="0.2">
      <c r="B137" s="201"/>
      <c r="C137" s="63"/>
      <c r="D137" s="63"/>
      <c r="I137" s="44"/>
      <c r="K137" s="639"/>
    </row>
    <row r="138" spans="2:11" ht="50.1" customHeight="1" x14ac:dyDescent="0.2">
      <c r="B138" s="260" t="s">
        <v>2062</v>
      </c>
      <c r="C138" s="217" t="s">
        <v>2842</v>
      </c>
      <c r="D138" s="648" t="s">
        <v>2062</v>
      </c>
      <c r="E138" s="217" t="s">
        <v>2076</v>
      </c>
      <c r="K138" s="433"/>
    </row>
    <row r="139" spans="2:11" ht="50.1" customHeight="1" x14ac:dyDescent="0.2">
      <c r="B139" s="260" t="s">
        <v>2063</v>
      </c>
      <c r="C139" s="217" t="s">
        <v>2841</v>
      </c>
      <c r="D139" s="648" t="s">
        <v>2063</v>
      </c>
      <c r="E139" s="217" t="s">
        <v>2179</v>
      </c>
      <c r="K139" s="433"/>
    </row>
    <row r="140" spans="2:11" x14ac:dyDescent="0.2">
      <c r="K140" s="433"/>
    </row>
    <row r="141" spans="2:11" x14ac:dyDescent="0.2">
      <c r="K141" s="640"/>
    </row>
    <row r="142" spans="2:11" s="529" customFormat="1" ht="24.75" customHeight="1" x14ac:dyDescent="0.2">
      <c r="B142" s="742" t="s">
        <v>2036</v>
      </c>
      <c r="C142" s="649"/>
      <c r="D142" s="2715" t="s">
        <v>2061</v>
      </c>
      <c r="E142" s="2716"/>
      <c r="I142" s="643"/>
      <c r="K142" s="644">
        <v>21</v>
      </c>
    </row>
    <row r="143" spans="2:11" ht="3" customHeight="1" x14ac:dyDescent="0.2">
      <c r="B143" s="201"/>
      <c r="C143" s="63"/>
      <c r="D143" s="63"/>
      <c r="I143" s="44"/>
      <c r="K143" s="639"/>
    </row>
    <row r="144" spans="2:11" ht="50.1" customHeight="1" x14ac:dyDescent="0.2">
      <c r="B144" s="260" t="s">
        <v>2062</v>
      </c>
      <c r="C144" s="482" t="s">
        <v>3223</v>
      </c>
      <c r="D144" s="648" t="s">
        <v>2062</v>
      </c>
      <c r="E144" s="482" t="s">
        <v>2077</v>
      </c>
      <c r="K144" s="433"/>
    </row>
    <row r="145" spans="2:11" ht="76.5" customHeight="1" x14ac:dyDescent="0.2">
      <c r="B145" s="260" t="s">
        <v>2063</v>
      </c>
      <c r="C145" s="217" t="s">
        <v>3224</v>
      </c>
      <c r="D145" s="648" t="s">
        <v>2063</v>
      </c>
      <c r="E145" s="217" t="s">
        <v>2180</v>
      </c>
      <c r="K145" s="433"/>
    </row>
    <row r="146" spans="2:11" ht="11.25" customHeight="1" x14ac:dyDescent="0.2">
      <c r="B146" s="261"/>
      <c r="C146" s="117"/>
      <c r="D146" s="650"/>
      <c r="E146" s="117"/>
      <c r="K146" s="433"/>
    </row>
    <row r="147" spans="2:11" x14ac:dyDescent="0.2">
      <c r="K147" s="433"/>
    </row>
    <row r="148" spans="2:11" x14ac:dyDescent="0.2">
      <c r="C148" s="208"/>
      <c r="D148" s="208"/>
      <c r="E148" s="208"/>
      <c r="K148" s="640"/>
    </row>
    <row r="149" spans="2:11" s="529" customFormat="1" ht="27" customHeight="1" x14ac:dyDescent="0.2">
      <c r="B149" s="743" t="s">
        <v>2036</v>
      </c>
      <c r="C149" s="209"/>
      <c r="D149" s="1289" t="s">
        <v>2061</v>
      </c>
      <c r="E149" s="1290"/>
      <c r="I149" s="643"/>
      <c r="K149" s="1020">
        <v>22</v>
      </c>
    </row>
    <row r="150" spans="2:11" ht="3" customHeight="1" x14ac:dyDescent="0.2">
      <c r="B150" s="641"/>
      <c r="C150" s="641"/>
      <c r="D150" s="641"/>
      <c r="E150" s="642"/>
      <c r="I150" s="44"/>
      <c r="K150" s="639"/>
    </row>
    <row r="151" spans="2:11" ht="50.1" customHeight="1" x14ac:dyDescent="0.2">
      <c r="B151" s="648" t="s">
        <v>3604</v>
      </c>
      <c r="C151" s="217" t="s">
        <v>3605</v>
      </c>
      <c r="D151" s="648" t="s">
        <v>3604</v>
      </c>
      <c r="E151" s="262" t="s">
        <v>23</v>
      </c>
      <c r="K151" s="433"/>
    </row>
    <row r="152" spans="2:11" ht="180" x14ac:dyDescent="0.2">
      <c r="B152" s="648" t="s">
        <v>3607</v>
      </c>
      <c r="C152" s="217" t="s">
        <v>3606</v>
      </c>
      <c r="D152" s="648" t="s">
        <v>3607</v>
      </c>
      <c r="E152" s="262" t="s">
        <v>23</v>
      </c>
      <c r="K152" s="433"/>
    </row>
    <row r="153" spans="2:11" ht="59.25" customHeight="1" x14ac:dyDescent="0.2">
      <c r="B153" s="648" t="s">
        <v>3609</v>
      </c>
      <c r="C153" s="959" t="s">
        <v>3608</v>
      </c>
      <c r="D153" s="648" t="s">
        <v>3609</v>
      </c>
      <c r="E153" s="262" t="s">
        <v>23</v>
      </c>
      <c r="K153" s="433"/>
    </row>
    <row r="154" spans="2:11" ht="63" customHeight="1" x14ac:dyDescent="0.2">
      <c r="B154" s="648" t="s">
        <v>3610</v>
      </c>
      <c r="C154" s="959" t="s">
        <v>3611</v>
      </c>
      <c r="D154" s="648" t="s">
        <v>3610</v>
      </c>
      <c r="E154" s="262" t="s">
        <v>23</v>
      </c>
      <c r="K154" s="433"/>
    </row>
    <row r="155" spans="2:11" x14ac:dyDescent="0.2">
      <c r="C155" s="208"/>
      <c r="D155" s="208"/>
      <c r="E155" s="208"/>
      <c r="K155" s="640"/>
    </row>
    <row r="156" spans="2:11" s="529" customFormat="1" ht="26.25" customHeight="1" x14ac:dyDescent="0.2">
      <c r="B156" s="742" t="s">
        <v>2036</v>
      </c>
      <c r="C156" s="653"/>
      <c r="D156" s="2715" t="s">
        <v>2061</v>
      </c>
      <c r="E156" s="2716"/>
      <c r="I156" s="643"/>
      <c r="K156" s="644">
        <v>23</v>
      </c>
    </row>
    <row r="157" spans="2:11" ht="3" customHeight="1" x14ac:dyDescent="0.2">
      <c r="B157" s="201"/>
      <c r="C157" s="127"/>
      <c r="D157" s="127"/>
      <c r="E157" s="104"/>
      <c r="I157" s="44"/>
      <c r="K157" s="639"/>
    </row>
    <row r="158" spans="2:11" ht="50.1" customHeight="1" x14ac:dyDescent="0.2">
      <c r="B158" s="260" t="s">
        <v>2062</v>
      </c>
      <c r="C158" s="217" t="s">
        <v>3225</v>
      </c>
      <c r="D158" s="652" t="s">
        <v>2062</v>
      </c>
      <c r="E158" s="217" t="s">
        <v>3227</v>
      </c>
      <c r="K158" s="433"/>
    </row>
    <row r="159" spans="2:11" ht="50.1" customHeight="1" x14ac:dyDescent="0.2">
      <c r="B159" s="260" t="s">
        <v>2063</v>
      </c>
      <c r="C159" s="962" t="s">
        <v>3226</v>
      </c>
      <c r="D159" s="652" t="s">
        <v>2063</v>
      </c>
      <c r="E159" s="217" t="s">
        <v>3228</v>
      </c>
      <c r="K159" s="433"/>
    </row>
    <row r="160" spans="2:11" x14ac:dyDescent="0.2">
      <c r="K160" s="433"/>
    </row>
    <row r="161" spans="2:11" x14ac:dyDescent="0.2">
      <c r="K161" s="640"/>
    </row>
    <row r="162" spans="2:11" s="529" customFormat="1" ht="30" customHeight="1" x14ac:dyDescent="0.2">
      <c r="B162" s="742" t="s">
        <v>2036</v>
      </c>
      <c r="C162" s="649"/>
      <c r="D162" s="2715" t="s">
        <v>2061</v>
      </c>
      <c r="E162" s="2716"/>
      <c r="I162" s="643"/>
      <c r="K162" s="644">
        <v>24</v>
      </c>
    </row>
    <row r="163" spans="2:11" ht="3" customHeight="1" x14ac:dyDescent="0.2">
      <c r="B163" s="201"/>
      <c r="C163" s="63"/>
      <c r="D163" s="63"/>
      <c r="I163" s="44"/>
      <c r="K163" s="639"/>
    </row>
    <row r="164" spans="2:11" ht="50.1" customHeight="1" x14ac:dyDescent="0.2">
      <c r="B164" s="260" t="s">
        <v>2062</v>
      </c>
      <c r="C164" s="482" t="s">
        <v>3231</v>
      </c>
      <c r="D164" s="652" t="s">
        <v>2062</v>
      </c>
      <c r="E164" s="262" t="s">
        <v>23</v>
      </c>
      <c r="K164" s="433"/>
    </row>
    <row r="165" spans="2:11" ht="52.5" customHeight="1" x14ac:dyDescent="0.2">
      <c r="B165" s="260" t="s">
        <v>2063</v>
      </c>
      <c r="C165" s="217" t="s">
        <v>3232</v>
      </c>
      <c r="D165" s="652" t="s">
        <v>2063</v>
      </c>
      <c r="E165" s="262" t="s">
        <v>23</v>
      </c>
      <c r="K165" s="433"/>
    </row>
    <row r="166" spans="2:11" x14ac:dyDescent="0.2">
      <c r="K166" s="433"/>
    </row>
    <row r="167" spans="2:11" x14ac:dyDescent="0.2">
      <c r="K167" s="640"/>
    </row>
    <row r="168" spans="2:11" s="529" customFormat="1" ht="29.25" customHeight="1" x14ac:dyDescent="0.2">
      <c r="B168" s="742" t="s">
        <v>2036</v>
      </c>
      <c r="C168" s="649"/>
      <c r="D168" s="2715" t="s">
        <v>2061</v>
      </c>
      <c r="E168" s="2716"/>
      <c r="I168" s="643"/>
      <c r="K168" s="644">
        <v>25</v>
      </c>
    </row>
    <row r="169" spans="2:11" ht="3" customHeight="1" x14ac:dyDescent="0.2">
      <c r="B169" s="201"/>
      <c r="C169" s="63"/>
      <c r="D169" s="63"/>
      <c r="I169" s="44"/>
      <c r="K169" s="639"/>
    </row>
    <row r="170" spans="2:11" ht="50.1" customHeight="1" x14ac:dyDescent="0.2">
      <c r="B170" s="260" t="s">
        <v>2062</v>
      </c>
      <c r="C170" s="482" t="s">
        <v>3235</v>
      </c>
      <c r="D170" s="652" t="s">
        <v>2062</v>
      </c>
      <c r="E170" s="482" t="s">
        <v>2078</v>
      </c>
      <c r="K170" s="433"/>
    </row>
    <row r="171" spans="2:11" ht="56.25" x14ac:dyDescent="0.2">
      <c r="B171" s="260" t="s">
        <v>2063</v>
      </c>
      <c r="C171" s="217" t="s">
        <v>3620</v>
      </c>
      <c r="D171" s="652" t="s">
        <v>2063</v>
      </c>
      <c r="E171" s="217" t="s">
        <v>3236</v>
      </c>
      <c r="K171" s="433"/>
    </row>
    <row r="172" spans="2:11" x14ac:dyDescent="0.2">
      <c r="K172" s="433"/>
    </row>
    <row r="173" spans="2:11" x14ac:dyDescent="0.2">
      <c r="K173" s="640"/>
    </row>
    <row r="174" spans="2:11" s="529" customFormat="1" ht="26.25" customHeight="1" x14ac:dyDescent="0.2">
      <c r="B174" s="863" t="s">
        <v>2036</v>
      </c>
      <c r="C174" s="649"/>
      <c r="D174" s="2715" t="s">
        <v>2061</v>
      </c>
      <c r="E174" s="2716"/>
      <c r="F174" s="870"/>
      <c r="G174" s="870"/>
      <c r="H174" s="870"/>
      <c r="I174" s="871"/>
      <c r="J174" s="870"/>
      <c r="K174" s="872">
        <v>26</v>
      </c>
    </row>
    <row r="175" spans="2:11" ht="3" customHeight="1" x14ac:dyDescent="0.2">
      <c r="B175" s="201"/>
      <c r="C175" s="63"/>
      <c r="D175" s="63"/>
      <c r="I175" s="44"/>
      <c r="K175" s="639"/>
    </row>
    <row r="176" spans="2:11" ht="202.5" x14ac:dyDescent="0.2">
      <c r="B176" s="260" t="s">
        <v>2062</v>
      </c>
      <c r="C176" s="482" t="s">
        <v>3237</v>
      </c>
      <c r="D176" s="652" t="s">
        <v>2062</v>
      </c>
      <c r="E176" s="884" t="s">
        <v>23</v>
      </c>
      <c r="K176" s="433"/>
    </row>
    <row r="177" spans="2:11" ht="54.75" customHeight="1" x14ac:dyDescent="0.2">
      <c r="B177" s="260" t="s">
        <v>2063</v>
      </c>
      <c r="C177" s="482" t="s">
        <v>3238</v>
      </c>
      <c r="D177" s="652" t="s">
        <v>2063</v>
      </c>
      <c r="E177" s="884" t="s">
        <v>2624</v>
      </c>
      <c r="K177" s="433"/>
    </row>
    <row r="178" spans="2:11" x14ac:dyDescent="0.2">
      <c r="K178" s="433"/>
    </row>
    <row r="179" spans="2:11" x14ac:dyDescent="0.2">
      <c r="K179" s="640"/>
    </row>
    <row r="180" spans="2:11" s="529" customFormat="1" ht="26.25" customHeight="1" x14ac:dyDescent="0.2">
      <c r="B180" s="863" t="s">
        <v>2036</v>
      </c>
      <c r="C180" s="649"/>
      <c r="D180" s="2715" t="s">
        <v>2061</v>
      </c>
      <c r="E180" s="2716"/>
      <c r="F180" s="870"/>
      <c r="G180" s="870"/>
      <c r="H180" s="870"/>
      <c r="I180" s="871"/>
      <c r="J180" s="870"/>
      <c r="K180" s="872">
        <v>27</v>
      </c>
    </row>
    <row r="181" spans="2:11" ht="3" customHeight="1" x14ac:dyDescent="0.2">
      <c r="B181" s="201"/>
      <c r="C181" s="63"/>
      <c r="D181" s="63"/>
      <c r="I181" s="44"/>
      <c r="K181" s="639"/>
    </row>
    <row r="182" spans="2:11" ht="50.1" customHeight="1" x14ac:dyDescent="0.2">
      <c r="B182" s="260" t="s">
        <v>2062</v>
      </c>
      <c r="C182" s="482" t="s">
        <v>3239</v>
      </c>
      <c r="D182" s="652" t="s">
        <v>2062</v>
      </c>
      <c r="E182" s="482" t="s">
        <v>2079</v>
      </c>
      <c r="K182" s="433"/>
    </row>
    <row r="183" spans="2:11" ht="50.1" customHeight="1" x14ac:dyDescent="0.2">
      <c r="B183" s="260" t="s">
        <v>2063</v>
      </c>
      <c r="C183" s="217" t="s">
        <v>3240</v>
      </c>
      <c r="D183" s="652" t="s">
        <v>2063</v>
      </c>
      <c r="E183" s="217" t="s">
        <v>2181</v>
      </c>
      <c r="K183" s="433"/>
    </row>
    <row r="184" spans="2:11" x14ac:dyDescent="0.2">
      <c r="K184" s="433"/>
    </row>
    <row r="185" spans="2:11" x14ac:dyDescent="0.2">
      <c r="K185" s="433"/>
    </row>
    <row r="186" spans="2:11" x14ac:dyDescent="0.2">
      <c r="K186" s="640"/>
    </row>
    <row r="187" spans="2:11" ht="25.5" customHeight="1" x14ac:dyDescent="0.2">
      <c r="B187" s="742" t="s">
        <v>2036</v>
      </c>
      <c r="C187" s="649"/>
      <c r="D187" s="2715" t="s">
        <v>2061</v>
      </c>
      <c r="E187" s="2716"/>
      <c r="F187" s="529"/>
      <c r="G187" s="529"/>
      <c r="H187" s="529"/>
      <c r="I187" s="643"/>
      <c r="J187" s="529"/>
      <c r="K187" s="644">
        <v>28</v>
      </c>
    </row>
    <row r="188" spans="2:11" ht="4.5" customHeight="1" x14ac:dyDescent="0.2">
      <c r="B188" s="201"/>
      <c r="C188" s="63"/>
      <c r="D188" s="63"/>
      <c r="I188" s="44"/>
      <c r="K188" s="639"/>
    </row>
    <row r="189" spans="2:11" ht="33.75" x14ac:dyDescent="0.2">
      <c r="B189" s="260" t="s">
        <v>2062</v>
      </c>
      <c r="C189" s="962" t="s">
        <v>3241</v>
      </c>
      <c r="D189" s="652" t="s">
        <v>2062</v>
      </c>
      <c r="E189" s="884" t="s">
        <v>23</v>
      </c>
      <c r="K189" s="433"/>
    </row>
    <row r="190" spans="2:11" ht="48.75" customHeight="1" x14ac:dyDescent="0.2">
      <c r="B190" s="260" t="s">
        <v>2063</v>
      </c>
      <c r="C190" s="217" t="s">
        <v>3623</v>
      </c>
      <c r="D190" s="652" t="s">
        <v>2063</v>
      </c>
      <c r="E190" s="884" t="s">
        <v>23</v>
      </c>
      <c r="K190" s="433"/>
    </row>
    <row r="191" spans="2:11" x14ac:dyDescent="0.2">
      <c r="K191" s="433"/>
    </row>
    <row r="192" spans="2:11" x14ac:dyDescent="0.2">
      <c r="K192" s="640"/>
    </row>
    <row r="193" spans="2:11" s="529" customFormat="1" ht="26.25" customHeight="1" x14ac:dyDescent="0.2">
      <c r="B193" s="863" t="s">
        <v>2036</v>
      </c>
      <c r="C193" s="649"/>
      <c r="D193" s="2715" t="s">
        <v>2061</v>
      </c>
      <c r="E193" s="2716"/>
      <c r="F193" s="870"/>
      <c r="G193" s="870"/>
      <c r="H193" s="870"/>
      <c r="I193" s="871"/>
      <c r="J193" s="870"/>
      <c r="K193" s="872">
        <v>29</v>
      </c>
    </row>
    <row r="194" spans="2:11" ht="3" customHeight="1" x14ac:dyDescent="0.2">
      <c r="B194" s="201"/>
      <c r="C194" s="63"/>
      <c r="D194" s="63"/>
      <c r="I194" s="44"/>
      <c r="K194" s="639"/>
    </row>
    <row r="195" spans="2:11" ht="102" customHeight="1" x14ac:dyDescent="0.2">
      <c r="B195" s="648" t="s">
        <v>2062</v>
      </c>
      <c r="C195" s="217" t="s">
        <v>3626</v>
      </c>
      <c r="D195" s="648" t="s">
        <v>2062</v>
      </c>
      <c r="E195" s="262" t="s">
        <v>23</v>
      </c>
      <c r="K195" s="433"/>
    </row>
    <row r="196" spans="2:11" ht="50.1" customHeight="1" x14ac:dyDescent="0.2">
      <c r="B196" s="648" t="s">
        <v>2063</v>
      </c>
      <c r="C196" s="217" t="s">
        <v>3627</v>
      </c>
      <c r="D196" s="648" t="s">
        <v>2063</v>
      </c>
      <c r="E196" s="262" t="s">
        <v>23</v>
      </c>
      <c r="K196" s="433"/>
    </row>
    <row r="197" spans="2:11" x14ac:dyDescent="0.2">
      <c r="K197" s="433"/>
    </row>
    <row r="198" spans="2:11" x14ac:dyDescent="0.2">
      <c r="K198" s="433"/>
    </row>
  </sheetData>
  <customSheetViews>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1">
    <mergeCell ref="D40:E40"/>
    <mergeCell ref="D180:E180"/>
    <mergeCell ref="D136:E136"/>
    <mergeCell ref="D142:E142"/>
    <mergeCell ref="D156:E156"/>
    <mergeCell ref="D162:E162"/>
    <mergeCell ref="D168:E168"/>
    <mergeCell ref="D174:E174"/>
    <mergeCell ref="D149:E149"/>
    <mergeCell ref="D123:E123"/>
    <mergeCell ref="D116:E116"/>
    <mergeCell ref="D64:E64"/>
    <mergeCell ref="D52:E52"/>
    <mergeCell ref="D58:E58"/>
    <mergeCell ref="D46:E46"/>
    <mergeCell ref="D3:E3"/>
    <mergeCell ref="D193:E193"/>
    <mergeCell ref="D110:E110"/>
    <mergeCell ref="D103:E103"/>
    <mergeCell ref="D70:E70"/>
    <mergeCell ref="D97:E97"/>
    <mergeCell ref="D129:E129"/>
    <mergeCell ref="D187:E187"/>
    <mergeCell ref="D91:E91"/>
    <mergeCell ref="D78:E78"/>
    <mergeCell ref="D84:E84"/>
    <mergeCell ref="D10:E10"/>
    <mergeCell ref="D16:E16"/>
    <mergeCell ref="D22:E22"/>
    <mergeCell ref="D28:E28"/>
    <mergeCell ref="D34:E34"/>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7"/>
    </row>
    <row r="3" spans="1:12" ht="47.25" customHeight="1" x14ac:dyDescent="0.25">
      <c r="B3" s="1544" t="s">
        <v>2421</v>
      </c>
      <c r="C3" s="1544"/>
      <c r="E3" s="62"/>
      <c r="F3" s="62"/>
      <c r="G3" s="62"/>
    </row>
    <row r="4" spans="1:12" ht="30.75" customHeight="1" x14ac:dyDescent="0.25">
      <c r="B4" s="735" t="s">
        <v>2431</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1237</v>
      </c>
      <c r="C7" s="6"/>
      <c r="D7" s="6"/>
      <c r="E7" s="41"/>
      <c r="F7" s="6"/>
      <c r="G7" s="86"/>
      <c r="I7" s="6"/>
      <c r="J7" s="83"/>
      <c r="K7" s="83"/>
      <c r="L7" s="83"/>
    </row>
    <row r="8" spans="1:12" ht="15.75" x14ac:dyDescent="0.2">
      <c r="B8" s="780" t="s">
        <v>2471</v>
      </c>
      <c r="C8" s="6"/>
      <c r="D8" s="6"/>
      <c r="E8" s="41"/>
      <c r="F8" s="6"/>
      <c r="G8" s="86"/>
      <c r="I8" s="6"/>
      <c r="J8" s="83"/>
      <c r="K8" s="83"/>
      <c r="L8" s="83"/>
    </row>
    <row r="9" spans="1:12" ht="27" customHeight="1" x14ac:dyDescent="0.2">
      <c r="B9" s="1356"/>
      <c r="C9" s="1357"/>
      <c r="D9" s="6"/>
      <c r="E9" s="41" t="str">
        <f>Inhalt!$C$7</f>
        <v>V. OncoBox: P1.1.1 (251203)</v>
      </c>
      <c r="G9" s="86"/>
      <c r="H9" s="6"/>
      <c r="I9" s="6"/>
      <c r="J9" s="83"/>
      <c r="K9" s="83"/>
      <c r="L9" s="83"/>
    </row>
    <row r="10" spans="1:12" ht="15.75" x14ac:dyDescent="0.2">
      <c r="E10" s="41" t="str">
        <f>Inhalt!$C$8</f>
        <v>V. Spezifikation: P1.1.1 (251203)</v>
      </c>
      <c r="G10" s="86"/>
      <c r="H10" s="6"/>
      <c r="I10" s="6"/>
    </row>
    <row r="11" spans="1:12" x14ac:dyDescent="0.2">
      <c r="E11" s="153"/>
      <c r="G11" s="41"/>
    </row>
    <row r="12" spans="1:12" ht="30.75" customHeight="1" x14ac:dyDescent="0.25">
      <c r="E12" s="1534" t="s">
        <v>1724</v>
      </c>
      <c r="F12" s="1535"/>
    </row>
    <row r="15" spans="1:12" ht="15.75" x14ac:dyDescent="0.25">
      <c r="B15" s="95" t="s">
        <v>657</v>
      </c>
    </row>
    <row r="17" spans="2:6" ht="25.5" x14ac:dyDescent="0.2">
      <c r="B17" s="200" t="s">
        <v>2435</v>
      </c>
    </row>
    <row r="18" spans="2:6" ht="52.5" customHeight="1" x14ac:dyDescent="0.2">
      <c r="B18" s="81" t="s">
        <v>2436</v>
      </c>
      <c r="C18" s="81" t="s">
        <v>2437</v>
      </c>
      <c r="D18" s="81" t="s">
        <v>2438</v>
      </c>
      <c r="E18" s="81" t="s">
        <v>2439</v>
      </c>
      <c r="F18" s="82" t="s">
        <v>2440</v>
      </c>
    </row>
    <row r="19" spans="2:6" ht="202.5" x14ac:dyDescent="0.2">
      <c r="B19" s="138" t="s">
        <v>2456</v>
      </c>
      <c r="C19" s="138"/>
      <c r="D19" s="578" t="s">
        <v>2458</v>
      </c>
      <c r="E19" s="746">
        <v>2</v>
      </c>
      <c r="F19" s="68"/>
    </row>
    <row r="20" spans="2:6" ht="96" customHeight="1" x14ac:dyDescent="0.2">
      <c r="B20" s="766" t="s">
        <v>2455</v>
      </c>
      <c r="C20" s="578"/>
      <c r="D20" s="646" t="s">
        <v>2454</v>
      </c>
      <c r="E20" s="46" t="s">
        <v>3139</v>
      </c>
      <c r="F20" s="68"/>
    </row>
    <row r="24" spans="2:6" ht="25.5" x14ac:dyDescent="0.2">
      <c r="B24" s="740" t="s">
        <v>2444</v>
      </c>
    </row>
    <row r="25" spans="2:6" s="197" customFormat="1" ht="314.25" customHeight="1" x14ac:dyDescent="0.2">
      <c r="B25" s="1545" t="s">
        <v>2475</v>
      </c>
      <c r="C25" s="1546"/>
      <c r="D25" s="1547" t="s">
        <v>3140</v>
      </c>
      <c r="E25" s="1548"/>
      <c r="F25" s="1549"/>
    </row>
  </sheetData>
  <sheetProtection algorithmName="SHA-512" hashValue="/81XFyDQzZKIJis1nSzYkNpgVa5pupyl3KBdE2lWmQGg9bfw92eWb+9Dy7LViOBQTKK1ON+aqBJyDzm6wB0ArA==" saltValue="q+2V90SyY6XNxwJh4sVxB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59"/>
  <sheetViews>
    <sheetView workbookViewId="0"/>
  </sheetViews>
  <sheetFormatPr baseColWidth="10" defaultColWidth="9" defaultRowHeight="14.25" x14ac:dyDescent="0.2"/>
  <cols>
    <col min="1" max="1" width="2.85546875" style="74" customWidth="1"/>
    <col min="2" max="2" width="56.85546875" style="74" customWidth="1"/>
    <col min="3" max="4" width="31.85546875" style="74" customWidth="1"/>
    <col min="5" max="6" width="16.7109375" style="74" customWidth="1"/>
    <col min="7" max="16384" width="9" style="74"/>
  </cols>
  <sheetData>
    <row r="1" spans="1:12" x14ac:dyDescent="0.2">
      <c r="A1" s="267"/>
    </row>
    <row r="3" spans="1:12" ht="36" x14ac:dyDescent="0.25">
      <c r="B3" s="734" t="s">
        <v>2421</v>
      </c>
      <c r="C3" s="62"/>
      <c r="E3" s="62"/>
      <c r="F3" s="62"/>
      <c r="G3" s="62"/>
    </row>
    <row r="4" spans="1:12" ht="31.5" customHeight="1" x14ac:dyDescent="0.25">
      <c r="B4" s="735" t="s">
        <v>2431</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205" t="s">
        <v>722</v>
      </c>
      <c r="C7" s="205"/>
      <c r="D7" s="205"/>
      <c r="E7" s="41"/>
      <c r="F7" s="6"/>
      <c r="G7" s="86"/>
      <c r="I7" s="6"/>
      <c r="J7" s="83"/>
      <c r="K7" s="83"/>
      <c r="L7" s="83"/>
    </row>
    <row r="8" spans="1:12" ht="15.75" x14ac:dyDescent="0.25">
      <c r="B8" s="774" t="s">
        <v>2053</v>
      </c>
      <c r="E8" s="41" t="str">
        <f>Inhalt!$C$8</f>
        <v>V. Spezifikation: P1.1.1 (251203)</v>
      </c>
      <c r="G8" s="86"/>
      <c r="H8" s="6"/>
      <c r="I8" s="6"/>
    </row>
    <row r="9" spans="1:12" x14ac:dyDescent="0.2">
      <c r="B9" s="773"/>
      <c r="E9" s="153"/>
      <c r="G9" s="41"/>
    </row>
    <row r="10" spans="1:12" x14ac:dyDescent="0.2">
      <c r="B10" s="529"/>
      <c r="E10" s="153"/>
      <c r="G10" s="41"/>
    </row>
    <row r="11" spans="1:12" ht="33.75" customHeight="1" x14ac:dyDescent="0.2">
      <c r="B11" s="1356"/>
      <c r="C11" s="1357"/>
      <c r="E11" s="153"/>
      <c r="G11" s="41"/>
    </row>
    <row r="12" spans="1:12" ht="27" customHeight="1" x14ac:dyDescent="0.25">
      <c r="E12" s="1534" t="s">
        <v>1724</v>
      </c>
      <c r="F12" s="1535"/>
    </row>
    <row r="15" spans="1:12" ht="26.25" x14ac:dyDescent="0.25">
      <c r="B15" s="741" t="s">
        <v>2036</v>
      </c>
      <c r="C15" s="125"/>
      <c r="D15" s="1550" t="s">
        <v>2037</v>
      </c>
      <c r="E15" s="1541"/>
      <c r="F15" s="1541"/>
    </row>
    <row r="16" spans="1:12" ht="20.100000000000001" customHeight="1" x14ac:dyDescent="0.2">
      <c r="B16" s="1277" t="s">
        <v>2147</v>
      </c>
      <c r="C16" s="1277"/>
      <c r="D16" s="1167" t="s">
        <v>2476</v>
      </c>
      <c r="E16" s="1167"/>
      <c r="F16" s="1551"/>
    </row>
    <row r="17" spans="2:6" ht="20.100000000000001" customHeight="1" x14ac:dyDescent="0.2">
      <c r="B17" s="1539"/>
      <c r="C17" s="1539"/>
      <c r="D17" s="1167"/>
      <c r="E17" s="1167"/>
      <c r="F17" s="1551"/>
    </row>
    <row r="18" spans="2:6" ht="20.100000000000001" customHeight="1" x14ac:dyDescent="0.2">
      <c r="B18" s="1539"/>
      <c r="C18" s="1539"/>
      <c r="D18" s="1167"/>
      <c r="E18" s="1167"/>
      <c r="F18" s="1551"/>
    </row>
    <row r="19" spans="2:6" ht="20.100000000000001" customHeight="1" x14ac:dyDescent="0.2">
      <c r="B19" s="1539"/>
      <c r="C19" s="1539"/>
      <c r="D19" s="1167"/>
      <c r="E19" s="1167"/>
      <c r="F19" s="1551"/>
    </row>
    <row r="20" spans="2:6" ht="20.100000000000001" customHeight="1" x14ac:dyDescent="0.2">
      <c r="B20" s="1539"/>
      <c r="C20" s="1539"/>
      <c r="D20" s="1167"/>
      <c r="E20" s="1167"/>
      <c r="F20" s="1551"/>
    </row>
    <row r="21" spans="2:6" ht="20.100000000000001" customHeight="1" x14ac:dyDescent="0.2">
      <c r="B21" s="1539"/>
      <c r="C21" s="1539"/>
      <c r="D21" s="1167"/>
      <c r="E21" s="1167"/>
      <c r="F21" s="1551"/>
    </row>
    <row r="22" spans="2:6" ht="20.100000000000001" customHeight="1" x14ac:dyDescent="0.2">
      <c r="B22" s="1539"/>
      <c r="C22" s="1539"/>
      <c r="D22" s="1167"/>
      <c r="E22" s="1167"/>
      <c r="F22" s="1551"/>
    </row>
    <row r="23" spans="2:6" ht="20.100000000000001" customHeight="1" x14ac:dyDescent="0.2">
      <c r="B23" s="1539"/>
      <c r="C23" s="1539"/>
      <c r="D23" s="1167"/>
      <c r="E23" s="1167"/>
      <c r="F23" s="1551"/>
    </row>
    <row r="24" spans="2:6" ht="20.100000000000001" customHeight="1" x14ac:dyDescent="0.2">
      <c r="B24" s="1539"/>
      <c r="C24" s="1539"/>
      <c r="D24" s="1167"/>
      <c r="E24" s="1167"/>
      <c r="F24" s="1551"/>
    </row>
    <row r="25" spans="2:6" ht="20.100000000000001" customHeight="1" x14ac:dyDescent="0.2">
      <c r="B25" s="1539"/>
      <c r="C25" s="1539"/>
      <c r="D25" s="1167"/>
      <c r="E25" s="1167"/>
      <c r="F25" s="1551"/>
    </row>
    <row r="26" spans="2:6" ht="20.100000000000001" customHeight="1" x14ac:dyDescent="0.2">
      <c r="B26" s="1278"/>
      <c r="C26" s="1278"/>
      <c r="D26" s="1167"/>
      <c r="E26" s="1167"/>
      <c r="F26" s="1551"/>
    </row>
    <row r="29" spans="2:6" ht="24.75" customHeight="1" x14ac:dyDescent="0.2"/>
    <row r="30" spans="2:6" ht="33.75" customHeight="1" x14ac:dyDescent="0.2"/>
    <row r="41" spans="2:6" ht="31.5" x14ac:dyDescent="0.25">
      <c r="B41" s="739" t="s">
        <v>2434</v>
      </c>
    </row>
    <row r="43" spans="2:6" ht="51" x14ac:dyDescent="0.2">
      <c r="B43" s="200" t="s">
        <v>2445</v>
      </c>
    </row>
    <row r="44" spans="2:6" ht="47.25" customHeight="1" x14ac:dyDescent="0.2">
      <c r="B44" s="81" t="s">
        <v>2436</v>
      </c>
      <c r="C44" s="81" t="s">
        <v>2437</v>
      </c>
      <c r="D44" s="81" t="s">
        <v>2438</v>
      </c>
      <c r="E44" s="81" t="s">
        <v>2439</v>
      </c>
      <c r="F44" s="82" t="s">
        <v>2440</v>
      </c>
    </row>
    <row r="45" spans="2:6" ht="67.5" x14ac:dyDescent="0.2">
      <c r="B45" s="130" t="s">
        <v>2266</v>
      </c>
      <c r="C45" s="130" t="s">
        <v>2038</v>
      </c>
      <c r="D45" s="134" t="s">
        <v>204</v>
      </c>
      <c r="E45" s="137" t="s">
        <v>205</v>
      </c>
      <c r="F45" s="68"/>
    </row>
    <row r="46" spans="2:6" ht="90" x14ac:dyDescent="0.2">
      <c r="B46" s="130" t="s">
        <v>1959</v>
      </c>
      <c r="C46" s="130" t="s">
        <v>2054</v>
      </c>
      <c r="D46" s="134" t="s">
        <v>86</v>
      </c>
      <c r="E46" s="137" t="s">
        <v>2044</v>
      </c>
      <c r="F46" s="68"/>
    </row>
    <row r="47" spans="2:6" ht="146.25" x14ac:dyDescent="0.2">
      <c r="B47" s="130" t="s">
        <v>2267</v>
      </c>
      <c r="C47" s="130" t="s">
        <v>2055</v>
      </c>
      <c r="D47" s="134" t="s">
        <v>88</v>
      </c>
      <c r="E47" s="137" t="s">
        <v>2059</v>
      </c>
      <c r="F47" s="68"/>
    </row>
    <row r="48" spans="2:6" ht="146.25" x14ac:dyDescent="0.2">
      <c r="B48" s="130" t="s">
        <v>2263</v>
      </c>
      <c r="C48" s="130" t="s">
        <v>2056</v>
      </c>
      <c r="D48" s="134" t="s">
        <v>114</v>
      </c>
      <c r="E48" s="137" t="s">
        <v>2059</v>
      </c>
      <c r="F48" s="68"/>
    </row>
    <row r="49" spans="2:6" ht="56.25" x14ac:dyDescent="0.2">
      <c r="B49" s="130" t="s">
        <v>2139</v>
      </c>
      <c r="C49" s="130"/>
      <c r="D49" s="134" t="s">
        <v>2058</v>
      </c>
      <c r="E49" s="132">
        <v>1</v>
      </c>
      <c r="F49" s="68"/>
    </row>
    <row r="50" spans="2:6" ht="90" x14ac:dyDescent="0.2">
      <c r="B50" s="130" t="s">
        <v>1973</v>
      </c>
      <c r="C50" s="130" t="s">
        <v>2057</v>
      </c>
      <c r="D50" s="134" t="s">
        <v>95</v>
      </c>
      <c r="E50" s="132" t="s">
        <v>2044</v>
      </c>
      <c r="F50" s="68"/>
    </row>
    <row r="51" spans="2:6" ht="67.5" x14ac:dyDescent="0.2">
      <c r="B51" s="130" t="s">
        <v>2268</v>
      </c>
      <c r="C51" s="130" t="s">
        <v>2057</v>
      </c>
      <c r="D51" s="134" t="s">
        <v>96</v>
      </c>
      <c r="E51" s="779" t="s">
        <v>2457</v>
      </c>
      <c r="F51" s="68"/>
    </row>
    <row r="54" spans="2:6" ht="25.5" x14ac:dyDescent="0.2">
      <c r="B54" s="740" t="s">
        <v>2444</v>
      </c>
    </row>
    <row r="55" spans="2:6" ht="24.75" customHeight="1" x14ac:dyDescent="0.2">
      <c r="B55" s="1552" t="s">
        <v>2046</v>
      </c>
      <c r="C55" s="1553"/>
      <c r="D55" s="1552" t="s">
        <v>2060</v>
      </c>
      <c r="E55" s="1554"/>
      <c r="F55" s="1553"/>
    </row>
    <row r="56" spans="2:6" ht="30" customHeight="1" x14ac:dyDescent="0.2">
      <c r="B56" s="1552" t="s">
        <v>2047</v>
      </c>
      <c r="C56" s="1553"/>
      <c r="D56" s="1552" t="s">
        <v>2060</v>
      </c>
      <c r="E56" s="1554"/>
      <c r="F56" s="1553"/>
    </row>
    <row r="57" spans="2:6" ht="66" customHeight="1" x14ac:dyDescent="0.2">
      <c r="B57" s="1530" t="s">
        <v>3161</v>
      </c>
      <c r="C57" s="1531"/>
      <c r="D57" s="1527" t="s">
        <v>2051</v>
      </c>
      <c r="E57" s="1529"/>
      <c r="F57" s="1528"/>
    </row>
    <row r="58" spans="2:6" ht="45.75" customHeight="1" x14ac:dyDescent="0.2">
      <c r="B58" s="1527" t="s">
        <v>2488</v>
      </c>
      <c r="C58" s="1528"/>
      <c r="D58" s="1527" t="s">
        <v>2060</v>
      </c>
      <c r="E58" s="1529"/>
      <c r="F58" s="1528"/>
    </row>
    <row r="59" spans="2:6" x14ac:dyDescent="0.2">
      <c r="B59" s="77"/>
      <c r="C59" s="77"/>
      <c r="D59" s="77"/>
      <c r="E59" s="77"/>
      <c r="F59" s="77"/>
    </row>
  </sheetData>
  <sheetProtection algorithmName="SHA-512" hashValue="mbznqoy4zEyN29ku+2eSUH2oSlKrSFRsrb86AUHezzwQQCM+QPr9zMwYaiVeOB9llHhquJkwcLeQK8kvT1v7wg==" saltValue="wsbopIVTrDlIC7O2v9fx1w==" spinCount="100000" sheet="1" objects="1" scenarios="1"/>
  <customSheetViews>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11:C11"/>
    <mergeCell ref="B58:C58"/>
    <mergeCell ref="D58:F58"/>
    <mergeCell ref="E12:F12"/>
    <mergeCell ref="D15:F15"/>
    <mergeCell ref="B57:C57"/>
    <mergeCell ref="D57:F57"/>
    <mergeCell ref="B16:C26"/>
    <mergeCell ref="D16:F26"/>
    <mergeCell ref="B55:C55"/>
    <mergeCell ref="D55:F55"/>
    <mergeCell ref="B56:C56"/>
    <mergeCell ref="D56:F56"/>
  </mergeCells>
  <dataValidations count="1">
    <dataValidation type="list" allowBlank="1" showInputMessage="1" sqref="B45:B51" xr:uid="{00000000-0002-0000-0800-000000000000}">
      <formula1>Felder</formula1>
    </dataValidation>
  </dataValidations>
  <hyperlinks>
    <hyperlink ref="E12"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71</vt:i4>
      </vt:variant>
      <vt:variant>
        <vt:lpstr>Benannte Bereiche</vt:lpstr>
      </vt:variant>
      <vt:variant>
        <vt:i4>11</vt:i4>
      </vt:variant>
    </vt:vector>
  </HeadingPairs>
  <TitlesOfParts>
    <vt:vector size="82"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 (Psychoonkol. Screening)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(Mesorektale Faszie)</vt:lpstr>
      <vt:lpstr>KB-13 (Operative PF Kolon)</vt:lpstr>
      <vt:lpstr>KB-14 (Operative PF Rektum)</vt:lpstr>
      <vt:lpstr>KB-15 (Revisions-OPs Kolon)</vt:lpstr>
      <vt:lpstr>KB-16 (Revisions-OPs Rektum)</vt:lpstr>
      <vt:lpstr>KB-17 (Anastomosenins. Kolon)</vt:lpstr>
      <vt:lpstr>KB-18 (Anastomosenins. Rekt.)</vt:lpstr>
      <vt:lpstr>KB-19 (Mortalität postop.)</vt:lpstr>
      <vt:lpstr>KB-20 (Lokale R0-R.Rektum)</vt:lpstr>
      <vt:lpstr>KB-21 (Stomaanzeichnung)</vt:lpstr>
      <vt:lpstr>KB-22 (Lebermetastasenresek.)</vt:lpstr>
      <vt:lpstr>KB-23 (Adj. Chemo Kolon)</vt:lpstr>
      <vt:lpstr>KB-24 (Kombinat.chemoth)</vt:lpstr>
      <vt:lpstr>KB-25 (Qualität Rektum-P.)</vt:lpstr>
      <vt:lpstr>KB-26 (Befundbericht)</vt:lpstr>
      <vt:lpstr>KB-27 (Lymphknotenuntersg)</vt:lpstr>
      <vt:lpstr>KB-28 - (Beginn adj. Chemoth.)</vt:lpstr>
      <vt:lpstr>Kennzahlenbogen plus</vt:lpstr>
      <vt:lpstr>KB 29 (MTL22-Indikator)</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Datenblatt</vt:lpstr>
      <vt:lpstr>Edium Teilnehmerquote</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Vanessa Kolb</cp:lastModifiedBy>
  <cp:lastPrinted>2013-11-07T14:39:28Z</cp:lastPrinted>
  <dcterms:created xsi:type="dcterms:W3CDTF">2011-09-13T08:22:06Z</dcterms:created>
  <dcterms:modified xsi:type="dcterms:W3CDTF">2025-12-01T10:42:18Z</dcterms:modified>
</cp:coreProperties>
</file>